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Ecuador/"/>
    </mc:Choice>
  </mc:AlternateContent>
  <xr:revisionPtr revIDLastSave="135" documentId="8_{277F0AF5-975F-4178-B730-C1888626BE82}" xr6:coauthVersionLast="47" xr6:coauthVersionMax="47" xr10:uidLastSave="{2B9A2AF1-44A6-494E-9690-9D4558593558}"/>
  <bookViews>
    <workbookView xWindow="28680" yWindow="-120" windowWidth="29040" windowHeight="15720" tabRatio="877" firstSheet="1" activeTab="1" xr2:uid="{BE9E1E00-0B85-4844-B1E3-229A610793B1}"/>
  </bookViews>
  <sheets>
    <sheet name="Introduction" sheetId="13" r:id="rId1"/>
    <sheet name="Parte 1 - Datos generales" sheetId="9" r:id="rId2"/>
    <sheet name="Parte 2 - Lista Divulgaciones" sheetId="8" r:id="rId3"/>
    <sheet name="Parte 3 - Entidades informantes" sheetId="12" r:id="rId4"/>
    <sheet name="Parte 4 - Ingresos del gobierno" sheetId="4" r:id="rId5"/>
    <sheet name="Parte 5 - Datos de empresas" sheetId="11" r:id="rId6"/>
    <sheet name="Lists" sheetId="10" state="hidden" r:id="rId7"/>
  </sheets>
  <definedNames>
    <definedName name="Agency_type">Government_entity_type[[#All],[&lt; Tipo de organismo &gt;]]</definedName>
    <definedName name="Commodities_list">Table5_Commodities_list[HS Product Description w volumen]</definedName>
    <definedName name="Commodity_names">Table5_Commodities_list[HS Product Description]</definedName>
    <definedName name="Companies_list">Companies[Nombre completo de la empresa]</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Government_agencies[Nombre completo del organismo]</definedName>
    <definedName name="Project_phases_list">Table12[Project phases]</definedName>
    <definedName name="Projectname">Companies15[Nombre completo del proyecto]</definedName>
    <definedName name="Reporting_options_list">Table3_Reporting_options[List]</definedName>
    <definedName name="Revenue_stream_list">Government_revenues_table[Denominación del flujo de ingresos]</definedName>
    <definedName name="Sector_list">Table7_sectors[Sector(s)]</definedName>
    <definedName name="Simple_options_list">Table2_Simple_options[List]</definedName>
    <definedName name="Total_reconciled">Table10[Valor de ingresos]</definedName>
    <definedName name="Total_revenues">Government_revenues_table[Valor de ingresos]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5" i="11" l="1"/>
  <c r="B30" i="4" l="1"/>
  <c r="C30" i="4"/>
  <c r="D30" i="4"/>
  <c r="E30" i="4"/>
  <c r="B29" i="4"/>
  <c r="C29" i="4"/>
  <c r="D29" i="4"/>
  <c r="E29" i="4"/>
  <c r="B39" i="4"/>
  <c r="C39" i="4"/>
  <c r="D39" i="4"/>
  <c r="E39" i="4"/>
  <c r="B31" i="4"/>
  <c r="C31" i="4"/>
  <c r="D31" i="4"/>
  <c r="E31" i="4"/>
  <c r="B33" i="4"/>
  <c r="C33" i="4"/>
  <c r="D33" i="4"/>
  <c r="E33" i="4"/>
  <c r="B36" i="4"/>
  <c r="C36" i="4"/>
  <c r="D36" i="4"/>
  <c r="E36" i="4"/>
  <c r="B34" i="4"/>
  <c r="C34" i="4"/>
  <c r="D34" i="4"/>
  <c r="E34" i="4"/>
  <c r="B38" i="4"/>
  <c r="C38" i="4"/>
  <c r="D38" i="4"/>
  <c r="E38" i="4"/>
  <c r="B22" i="11"/>
  <c r="B22" i="4" l="1"/>
  <c r="C22" i="4"/>
  <c r="D22" i="4"/>
  <c r="E22" i="4"/>
  <c r="D127" i="8" l="1"/>
  <c r="E18" i="12"/>
  <c r="E20" i="12" l="1"/>
  <c r="P8" i="10"/>
  <c r="J27" i="11" l="1"/>
  <c r="I47" i="4" l="1"/>
  <c r="J45" i="4" l="1"/>
  <c r="J47" i="4"/>
  <c r="H27" i="11" l="1"/>
  <c r="B107" i="8" l="1"/>
  <c r="B105" i="8"/>
  <c r="F185" i="8" l="1"/>
  <c r="F139" i="8"/>
  <c r="F134" i="8"/>
  <c r="F133" i="8"/>
  <c r="F132" i="8"/>
  <c r="F131" i="8"/>
  <c r="F130" i="8"/>
  <c r="F123" i="8"/>
  <c r="F112" i="8"/>
  <c r="F48" i="8"/>
  <c r="F47" i="8"/>
  <c r="F46" i="8"/>
  <c r="F41" i="8"/>
  <c r="F39" i="8"/>
  <c r="E17" i="9" l="1"/>
  <c r="E16" i="9"/>
  <c r="E15" i="9"/>
  <c r="E15" i="12" l="1"/>
  <c r="E16" i="12" l="1"/>
  <c r="E17" i="12"/>
  <c r="E19" i="12"/>
  <c r="E21" i="12"/>
  <c r="B123" i="8"/>
  <c r="B109" i="8"/>
  <c r="B90" i="8"/>
  <c r="B88" i="8"/>
  <c r="B86" i="8"/>
  <c r="B84" i="8"/>
  <c r="B82" i="8"/>
  <c r="B80" i="8"/>
  <c r="B74" i="8"/>
  <c r="B72" i="8"/>
  <c r="B70" i="8"/>
  <c r="B68" i="8"/>
  <c r="B66" i="8"/>
  <c r="B64" i="8"/>
  <c r="D95" i="8" l="1"/>
  <c r="E55" i="9" l="1"/>
  <c r="E56" i="9"/>
  <c r="E54" i="9"/>
  <c r="E53" i="9"/>
  <c r="E52" i="9" l="1"/>
  <c r="B18" i="11"/>
  <c r="B15" i="11"/>
  <c r="B16" i="11"/>
  <c r="B17" i="11"/>
  <c r="B19" i="11"/>
  <c r="B20" i="11"/>
  <c r="B21" i="11"/>
  <c r="B23" i="11"/>
  <c r="N4" i="4"/>
  <c r="B28" i="4"/>
  <c r="C28" i="4"/>
  <c r="D28" i="4"/>
  <c r="E28" i="4"/>
  <c r="E37" i="4"/>
  <c r="C23" i="4"/>
  <c r="C24" i="4"/>
  <c r="C37" i="4"/>
  <c r="C32" i="4"/>
  <c r="C26" i="4"/>
  <c r="C27" i="4"/>
  <c r="C35" i="4"/>
  <c r="D23" i="4"/>
  <c r="D24" i="4"/>
  <c r="D37" i="4"/>
  <c r="D32" i="4"/>
  <c r="D26" i="4"/>
  <c r="D27" i="4"/>
  <c r="D35" i="4"/>
  <c r="E23" i="4"/>
  <c r="E24" i="4"/>
  <c r="E32" i="4"/>
  <c r="E26" i="4"/>
  <c r="E27" i="4"/>
  <c r="E35" i="4"/>
  <c r="B23" i="4"/>
  <c r="B24" i="4"/>
  <c r="B37" i="4"/>
  <c r="B32" i="4"/>
  <c r="B26" i="4"/>
  <c r="B27" i="4"/>
  <c r="B35" i="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<sst xmlns="http://schemas.openxmlformats.org/spreadsheetml/2006/main" count="3773" uniqueCount="2305">
  <si>
    <t>Completado el día:</t>
  </si>
  <si>
    <t>AAAA-MM-DD</t>
  </si>
  <si>
    <t>Plantilla de datos resumidos para las divulgaciones sistemáticas EITI</t>
  </si>
  <si>
    <t>Versión 2.0 al 1 de julio de 2019</t>
  </si>
  <si>
    <t xml:space="preserve">Completar esta plantilla de datos resumidos con los datos de su Informe EITI hará que éstos sean accesibles en un formato legible por máquina. (requisito 7.1.c.) </t>
  </si>
  <si>
    <t>“Asegurar que los datos estén disponibles en línea en formato de datos abiertos y publicar su disponibilidad.” 
- Requisito EITI 7.1.c</t>
  </si>
  <si>
    <t>Cómo funciona la publicación de datos de los Informes EITI:</t>
  </si>
  <si>
    <t>1. Utilice un libro de Excel por cada ejercicio fiscal comprendido. En caso de presentar información relativa tanto a gas y petróleo como a minería, pueden incluirse ambos en un mismo libro.</t>
  </si>
  <si>
    <t>2. Complete todo el libro, desde la parte 1 hasta la 5.</t>
  </si>
  <si>
    <r>
      <rPr>
        <sz val="11"/>
        <color theme="1"/>
        <rFont val="Franklin Gothic Book"/>
        <family val="2"/>
      </rPr>
      <t>3.</t>
    </r>
    <r>
      <rPr>
        <sz val="11"/>
        <color theme="1"/>
        <rFont val="Franklin Gothic Book"/>
        <family val="2"/>
      </rPr>
      <t xml:space="preserve"> </t>
    </r>
    <r>
      <rPr>
        <sz val="11"/>
        <color theme="1"/>
        <rFont val="Franklin Gothic Book"/>
        <family val="2"/>
      </rPr>
      <t>Esta Hoja de datos debería presentarse junto con el Informe EITI.</t>
    </r>
    <r>
      <rPr>
        <sz val="11"/>
        <color theme="1"/>
        <rFont val="Franklin Gothic Book"/>
        <family val="2"/>
      </rPr>
      <t xml:space="preserve"> </t>
    </r>
    <r>
      <rPr>
        <sz val="11"/>
        <color theme="1"/>
        <rFont val="Franklin Gothic Book"/>
        <family val="2"/>
      </rPr>
      <t>Envíela al Secretariado Internacional:</t>
    </r>
    <r>
      <rPr>
        <sz val="11"/>
        <color theme="1"/>
        <rFont val="Franklin Gothic Book"/>
        <family val="2"/>
      </rPr>
      <t xml:space="preserve"> </t>
    </r>
    <r>
      <rPr>
        <u/>
        <sz val="11"/>
        <color rgb="FF0070C0"/>
        <rFont val="Franklin Gothic Book"/>
        <family val="2"/>
      </rPr>
      <t>data@eiti.org</t>
    </r>
    <r>
      <rPr>
        <u/>
        <sz val="11"/>
        <color rgb="FF0070C0"/>
        <rFont val="Franklin Gothic Book"/>
        <family val="2"/>
      </rPr>
      <t xml:space="preserve"> </t>
    </r>
  </si>
  <si>
    <r>
      <rPr>
        <sz val="11"/>
        <color rgb="FF000000"/>
        <rFont val="Franklin Gothic Book"/>
        <family val="2"/>
      </rPr>
      <t>4.</t>
    </r>
    <r>
      <rPr>
        <sz val="11"/>
        <color rgb="FF000000"/>
        <rFont val="Franklin Gothic Book"/>
        <family val="2"/>
      </rPr>
      <t xml:space="preserve"> </t>
    </r>
    <r>
      <rPr>
        <sz val="11"/>
        <color rgb="FF000000"/>
        <rFont val="Franklin Gothic Book"/>
        <family val="2"/>
      </rPr>
      <t>Los datos se utilizarán para llenar el repositorio global de datos del EITI, que se encuentra disponible en el sitio web del EITI internacional:</t>
    </r>
    <r>
      <rPr>
        <sz val="11"/>
        <color rgb="FF000000"/>
        <rFont val="Franklin Gothic Book"/>
        <family val="2"/>
      </rPr>
      <t xml:space="preserve"> </t>
    </r>
    <r>
      <rPr>
        <u/>
        <sz val="11"/>
        <color theme="10"/>
        <rFont val="Franklin Gothic Book"/>
        <family val="2"/>
      </rPr>
      <t xml:space="preserve">https://eiti.org/es/datos. </t>
    </r>
    <r>
      <rPr>
        <u/>
        <sz val="11"/>
        <color theme="10"/>
        <rFont val="Franklin Gothic Book"/>
        <family val="2"/>
      </rPr>
      <t xml:space="preserve"> </t>
    </r>
    <r>
      <rPr>
        <sz val="11"/>
        <color rgb="FF000000"/>
        <rFont val="Franklin Gothic Book"/>
        <family val="2"/>
      </rPr>
      <t>Se le devolverá el archivo apto para su publicación a través de los canales que Ud. prefiera.</t>
    </r>
    <r>
      <rPr>
        <sz val="11"/>
        <color rgb="FF000000"/>
        <rFont val="Franklin Gothic Book"/>
        <family val="2"/>
      </rPr>
      <t xml:space="preserve"> </t>
    </r>
  </si>
  <si>
    <r>
      <rPr>
        <b/>
        <sz val="11"/>
        <color theme="1"/>
        <rFont val="Franklin Gothic Book"/>
        <family val="2"/>
      </rPr>
      <t xml:space="preserve">La presente plantilla debería </t>
    </r>
    <r>
      <rPr>
        <b/>
        <u/>
        <sz val="11"/>
        <color rgb="FF000000"/>
        <rFont val="Franklin Gothic Book"/>
        <family val="2"/>
      </rPr>
      <t>completarse en su totalidad y enviarse</t>
    </r>
    <r>
      <rPr>
        <b/>
        <sz val="11"/>
        <color rgb="FF000000"/>
        <rFont val="Franklin Gothic Book"/>
        <family val="2"/>
      </rPr>
      <t xml:space="preserve"> al Secretariado Internacional EITI por cada ejercicio fiscal comprendido en el Informe EITI.</t>
    </r>
  </si>
  <si>
    <t>Este libro consta de cinco partes. Ingrese los datos comenzando por la parte 1 y avance hasta llegar a la parte 5</t>
  </si>
  <si>
    <r>
      <rPr>
        <b/>
        <sz val="11"/>
        <color rgb="FF000000"/>
        <rFont val="Franklin Gothic Book"/>
        <family val="2"/>
      </rPr>
      <t>Parte 1 (Datos generales):</t>
    </r>
    <r>
      <rPr>
        <b/>
        <sz val="11"/>
        <color rgb="FF000000"/>
        <rFont val="Franklin Gothic Book"/>
        <family val="2"/>
      </rPr>
      <t xml:space="preserve"> </t>
    </r>
    <r>
      <rPr>
        <sz val="11"/>
        <color rgb="FF000000"/>
        <rFont val="Franklin Gothic Book"/>
        <family val="2"/>
      </rPr>
      <t>ingrese las características del país y de los datos.</t>
    </r>
  </si>
  <si>
    <r>
      <rPr>
        <b/>
        <sz val="11"/>
        <color rgb="FF000000"/>
        <rFont val="Franklin Gothic Book"/>
        <family val="2"/>
      </rPr>
      <t>Parte 2 (Autoverificación para divulgación):</t>
    </r>
    <r>
      <rPr>
        <b/>
        <sz val="11"/>
        <color rgb="FF000000"/>
        <rFont val="Franklin Gothic Book"/>
        <family val="2"/>
      </rPr>
      <t xml:space="preserve"> </t>
    </r>
    <r>
      <rPr>
        <sz val="11"/>
        <color rgb="FF000000"/>
        <rFont val="Franklin Gothic Book"/>
        <family val="2"/>
      </rPr>
      <t>ingrese los datos financieros contextuales y agregados correspondientes a los Requisitos EITI 2, 3, 4, 5 y 6.</t>
    </r>
  </si>
  <si>
    <r>
      <rPr>
        <b/>
        <sz val="11"/>
        <color rgb="FF000000"/>
        <rFont val="Franklin Gothic Book"/>
        <family val="2"/>
      </rPr>
      <t>Parte 3 (Entidades informantes):</t>
    </r>
    <r>
      <rPr>
        <b/>
        <sz val="11"/>
        <color rgb="FF000000"/>
        <rFont val="Franklin Gothic Book"/>
        <family val="2"/>
      </rPr>
      <t xml:space="preserve"> </t>
    </r>
    <r>
      <rPr>
        <sz val="11"/>
        <color rgb="FF000000"/>
        <rFont val="Franklin Gothic Book"/>
        <family val="2"/>
      </rPr>
      <t>ingrese las entidades informantes (organismos gubernamentales, empresas y proyectos) e información relacionada.</t>
    </r>
    <r>
      <rPr>
        <sz val="11"/>
        <color rgb="FF000000"/>
        <rFont val="Franklin Gothic Book"/>
        <family val="2"/>
      </rPr>
      <t xml:space="preserve"> </t>
    </r>
  </si>
  <si>
    <r>
      <rPr>
        <b/>
        <sz val="11"/>
        <color rgb="FF000000"/>
        <rFont val="Franklin Gothic Book"/>
        <family val="2"/>
      </rPr>
      <t>Parte 4 (Ingresos del gobierno):</t>
    </r>
    <r>
      <rPr>
        <b/>
        <sz val="11"/>
        <color rgb="FF000000"/>
        <rFont val="Franklin Gothic Book"/>
        <family val="2"/>
      </rPr>
      <t xml:space="preserve"> </t>
    </r>
    <r>
      <rPr>
        <sz val="11"/>
        <color rgb="FF000000"/>
        <rFont val="Franklin Gothic Book"/>
        <family val="2"/>
      </rPr>
      <t>ingrese los datos referentes a los ingresos del gobierno por flujo de ingresos, conforme a la clasificación de las EFP.</t>
    </r>
  </si>
  <si>
    <r>
      <rPr>
        <b/>
        <sz val="11"/>
        <color rgb="FF000000"/>
        <rFont val="Franklin Gothic Book"/>
        <family val="2"/>
      </rPr>
      <t>Parte 5 (Datos de empresas):</t>
    </r>
    <r>
      <rPr>
        <b/>
        <sz val="11"/>
        <color rgb="FF000000"/>
        <rFont val="Franklin Gothic Book"/>
        <family val="2"/>
      </rPr>
      <t xml:space="preserve"> </t>
    </r>
    <r>
      <rPr>
        <sz val="11"/>
        <color rgb="FF000000"/>
        <rFont val="Franklin Gothic Book"/>
        <family val="2"/>
      </rPr>
      <t>ingrese los datos a nivel de empresa y de proyecto por flujo de ingresos.</t>
    </r>
  </si>
  <si>
    <r>
      <rPr>
        <i/>
        <sz val="10.5"/>
        <rFont val="Calibri"/>
        <family val="2"/>
      </rPr>
      <t xml:space="preserve">The International Secretariat can provide advice and support on request. Please contact </t>
    </r>
    <r>
      <rPr>
        <i/>
        <u/>
        <sz val="10.5"/>
        <color theme="10"/>
        <rFont val="Calibri"/>
        <family val="2"/>
      </rPr>
      <t>data@eiti.org</t>
    </r>
  </si>
  <si>
    <t>Las celdas en naranja deben completarse antes de efectuar la presentación</t>
  </si>
  <si>
    <t xml:space="preserve">Las celdas en celeste son para aportar fuentes y/o comentarios </t>
  </si>
  <si>
    <t>Las celdas en blanco no requieren acción alguna</t>
  </si>
  <si>
    <t>Las celdas en gris son a título informativo: recibirá comentarios en forma inmediata sobre muchos de los datos ingresados, y algunas celdas se completarán automáticamente.</t>
  </si>
  <si>
    <r>
      <rPr>
        <b/>
        <i/>
        <u/>
        <sz val="11"/>
        <color theme="1"/>
        <rFont val="Franklin Gothic Book"/>
        <family val="2"/>
      </rPr>
      <t>Terminología:</t>
    </r>
    <r>
      <rPr>
        <b/>
        <i/>
        <sz val="11"/>
        <color theme="1"/>
        <rFont val="Franklin Gothic Book"/>
        <family val="2"/>
      </rPr>
      <t xml:space="preserve"> </t>
    </r>
    <r>
      <rPr>
        <b/>
        <i/>
        <sz val="11"/>
        <color theme="1"/>
        <rFont val="Franklin Gothic Book"/>
        <family val="2"/>
      </rPr>
      <t>Divulgación</t>
    </r>
  </si>
  <si>
    <r>
      <rPr>
        <b/>
        <i/>
        <u/>
        <sz val="11"/>
        <color theme="1"/>
        <rFont val="Franklin Gothic Book"/>
        <family val="2"/>
      </rPr>
      <t>Terminología:</t>
    </r>
    <r>
      <rPr>
        <b/>
        <i/>
        <sz val="11"/>
        <color theme="1"/>
        <rFont val="Franklin Gothic Book"/>
        <family val="2"/>
      </rPr>
      <t xml:space="preserve"> </t>
    </r>
    <r>
      <rPr>
        <b/>
        <i/>
        <sz val="11"/>
        <color theme="1"/>
        <rFont val="Franklin Gothic Book"/>
        <family val="2"/>
      </rPr>
      <t>Opciones simples</t>
    </r>
  </si>
  <si>
    <r>
      <rPr>
        <i/>
        <u/>
        <sz val="11"/>
        <color theme="1"/>
        <rFont val="Franklin Gothic Book"/>
        <family val="2"/>
      </rPr>
      <t>Sí, se divulgan sistemáticamente</t>
    </r>
    <r>
      <rPr>
        <i/>
        <sz val="11"/>
        <color theme="1"/>
        <rFont val="Franklin Gothic Book"/>
        <family val="2"/>
      </rPr>
      <t>: si los datos son divulgados de forma habitual y pública por parte de organismos gubernamentales o empresas, y a su vez son fiables, elija Sí, se divulgan sistemáticamente</t>
    </r>
  </si>
  <si>
    <r>
      <rPr>
        <i/>
        <u/>
        <sz val="11"/>
        <color theme="1"/>
        <rFont val="Franklin Gothic Book"/>
        <family val="2"/>
      </rPr>
      <t>Sí</t>
    </r>
    <r>
      <rPr>
        <i/>
        <sz val="11"/>
        <color theme="1"/>
        <rFont val="Franklin Gothic Book"/>
        <family val="2"/>
      </rPr>
      <t>:</t>
    </r>
    <r>
      <rPr>
        <i/>
        <sz val="11"/>
        <color theme="1"/>
        <rFont val="Franklin Gothic Book"/>
        <family val="2"/>
      </rPr>
      <t xml:space="preserve"> </t>
    </r>
    <r>
      <rPr>
        <i/>
        <sz val="11"/>
        <color theme="1"/>
        <rFont val="Franklin Gothic Book"/>
        <family val="2"/>
      </rPr>
      <t>se responden/abarcan todos los aspectos de la pregunta.</t>
    </r>
  </si>
  <si>
    <r>
      <rPr>
        <i/>
        <u/>
        <sz val="11"/>
        <color theme="1"/>
        <rFont val="Franklin Gothic Book"/>
        <family val="2"/>
      </rPr>
      <t>Sí, a través del régimen informativo del EITI</t>
    </r>
    <r>
      <rPr>
        <i/>
        <sz val="11"/>
        <color theme="1"/>
        <rFont val="Franklin Gothic Book"/>
        <family val="2"/>
      </rPr>
      <t>:</t>
    </r>
    <r>
      <rPr>
        <i/>
        <sz val="11"/>
        <color theme="1"/>
        <rFont val="Franklin Gothic Book"/>
        <family val="2"/>
      </rPr>
      <t xml:space="preserve"> </t>
    </r>
    <r>
      <rPr>
        <i/>
        <sz val="11"/>
        <color theme="1"/>
        <rFont val="Franklin Gothic Book"/>
        <family val="2"/>
      </rPr>
      <t>si el Informe EITI cubre ciertas lagunas en los datos de las divulgaciones gubernamentales o corporativas, seleccione "Sí, en el Informe EITI".</t>
    </r>
  </si>
  <si>
    <r>
      <rPr>
        <i/>
        <u/>
        <sz val="11"/>
        <color theme="1"/>
        <rFont val="Franklin Gothic Book"/>
        <family val="2"/>
      </rPr>
      <t>Parcialmente:</t>
    </r>
    <r>
      <rPr>
        <i/>
        <sz val="11"/>
        <color theme="1"/>
        <rFont val="Franklin Gothic Book"/>
        <family val="2"/>
      </rPr>
      <t xml:space="preserve"> se han respondido/abarcado algunos aspectos de la pregunta.</t>
    </r>
  </si>
  <si>
    <r>
      <rPr>
        <i/>
        <u/>
        <sz val="11"/>
        <color theme="1"/>
        <rFont val="Franklin Gothic Book"/>
        <family val="2"/>
      </rPr>
      <t>No disponible</t>
    </r>
    <r>
      <rPr>
        <i/>
        <sz val="11"/>
        <color theme="1"/>
        <rFont val="Franklin Gothic Book"/>
        <family val="2"/>
      </rPr>
      <t>:</t>
    </r>
    <r>
      <rPr>
        <i/>
        <sz val="11"/>
        <color theme="1"/>
        <rFont val="Franklin Gothic Book"/>
        <family val="2"/>
      </rPr>
      <t xml:space="preserve"> </t>
    </r>
    <r>
      <rPr>
        <i/>
        <sz val="11"/>
        <color theme="1"/>
        <rFont val="Franklin Gothic Book"/>
        <family val="2"/>
      </rPr>
      <t>los datos se aplican al país, pero no hay datos ni información disponibles.</t>
    </r>
  </si>
  <si>
    <r>
      <rPr>
        <i/>
        <u/>
        <sz val="11"/>
        <color theme="1"/>
        <rFont val="Franklin Gothic Book"/>
        <family val="2"/>
      </rPr>
      <t>No</t>
    </r>
    <r>
      <rPr>
        <i/>
        <sz val="11"/>
        <color theme="1"/>
        <rFont val="Franklin Gothic Book"/>
        <family val="2"/>
      </rPr>
      <t>:</t>
    </r>
    <r>
      <rPr>
        <i/>
        <sz val="11"/>
        <color theme="1"/>
        <rFont val="Franklin Gothic Book"/>
        <family val="2"/>
      </rPr>
      <t xml:space="preserve"> </t>
    </r>
    <r>
      <rPr>
        <i/>
        <sz val="11"/>
        <color theme="1"/>
        <rFont val="Franklin Gothic Book"/>
        <family val="2"/>
      </rPr>
      <t>no se abarca ninguna información.</t>
    </r>
  </si>
  <si>
    <r>
      <rPr>
        <i/>
        <u/>
        <sz val="11"/>
        <color theme="1"/>
        <rFont val="Franklin Gothic Book"/>
        <family val="2"/>
      </rPr>
      <t>No se aplica:</t>
    </r>
    <r>
      <rPr>
        <i/>
        <u/>
        <sz val="11"/>
        <color theme="1"/>
        <rFont val="Franklin Gothic Book"/>
        <family val="2"/>
      </rPr>
      <t xml:space="preserve"> </t>
    </r>
    <r>
      <rPr>
        <i/>
        <sz val="11"/>
        <color theme="1"/>
        <rFont val="Franklin Gothic Book"/>
        <family val="2"/>
      </rPr>
      <t>cuando un requisito no sea pertinente, seleccione "No se aplica".</t>
    </r>
    <r>
      <rPr>
        <i/>
        <sz val="11"/>
        <color theme="1"/>
        <rFont val="Franklin Gothic Book"/>
        <family val="2"/>
      </rPr>
      <t xml:space="preserve"> </t>
    </r>
    <r>
      <rPr>
        <i/>
        <sz val="11"/>
        <color theme="1"/>
        <rFont val="Franklin Gothic Book"/>
        <family val="2"/>
      </rPr>
      <t>Remitirse a los elementos probatorios documentados como parte del Informe EITI, o a través de un acta de reunión del grupo multipartícipe.</t>
    </r>
    <r>
      <rPr>
        <i/>
        <sz val="11"/>
        <color theme="1"/>
        <rFont val="Franklin Gothic Book"/>
        <family val="2"/>
      </rPr>
      <t xml:space="preserve"> </t>
    </r>
  </si>
  <si>
    <r>
      <rPr>
        <i/>
        <u/>
        <sz val="11"/>
        <color theme="1"/>
        <rFont val="Franklin Gothic Book"/>
        <family val="2"/>
      </rPr>
      <t>No se aplica</t>
    </r>
    <r>
      <rPr>
        <i/>
        <sz val="11"/>
        <color theme="1"/>
        <rFont val="Franklin Gothic Book"/>
        <family val="2"/>
      </rPr>
      <t>:</t>
    </r>
    <r>
      <rPr>
        <i/>
        <sz val="11"/>
        <color theme="1"/>
        <rFont val="Franklin Gothic Book"/>
        <family val="2"/>
      </rPr>
      <t xml:space="preserve"> </t>
    </r>
    <r>
      <rPr>
        <i/>
        <sz val="11"/>
        <color theme="1"/>
        <rFont val="Franklin Gothic Book"/>
        <family val="2"/>
      </rPr>
      <t>la pregunta no es pertinente al caso. Cuando sea necesario, remítase a los elementos que prueban su no aplicabilidad.</t>
    </r>
  </si>
  <si>
    <r>
      <rPr>
        <b/>
        <sz val="11"/>
        <rFont val="Franklin Gothic Book"/>
        <family val="2"/>
      </rPr>
      <t xml:space="preserve">Puede acceder a la versión más reciente de las plantillas de datos resumidos en </t>
    </r>
    <r>
      <rPr>
        <b/>
        <u/>
        <sz val="11"/>
        <color rgb="FF188FBB"/>
        <rFont val="Franklin Gothic Book"/>
        <family val="2"/>
      </rPr>
      <t>https://eiti.org/es/documento/plantilla-datos-resumidos-del-eiti</t>
    </r>
  </si>
  <si>
    <r>
      <rPr>
        <b/>
        <sz val="11"/>
        <color rgb="FF000000"/>
        <rFont val="Franklin Gothic Book"/>
        <family val="2"/>
      </rPr>
      <t>¡Comparta sus impresiones con nosotros o infórmenos de cualquier inconveniente con los datos!</t>
    </r>
    <r>
      <rPr>
        <b/>
        <sz val="11"/>
        <color rgb="FF000000"/>
        <rFont val="Franklin Gothic Book"/>
        <family val="2"/>
      </rPr>
      <t xml:space="preserve"> </t>
    </r>
    <r>
      <rPr>
        <b/>
        <sz val="11"/>
        <color rgb="FF000000"/>
        <rFont val="Franklin Gothic Book"/>
        <family val="2"/>
      </rPr>
      <t xml:space="preserve">Escríbanos a  </t>
    </r>
    <r>
      <rPr>
        <b/>
        <u/>
        <sz val="11"/>
        <color rgb="FF188FBB"/>
        <rFont val="Franklin Gothic Book"/>
        <family val="2"/>
      </rPr>
      <t>data@eiti.org</t>
    </r>
  </si>
  <si>
    <t>Secretariado Internacional EITI</t>
  </si>
  <si>
    <r>
      <rPr>
        <b/>
        <sz val="11"/>
        <color rgb="FF000000"/>
        <rFont val="Franklin Gothic Book"/>
        <family val="2"/>
      </rPr>
      <t>Teléfono:</t>
    </r>
    <r>
      <rPr>
        <b/>
        <sz val="11"/>
        <color rgb="FF000000"/>
        <rFont val="Franklin Gothic Book"/>
        <family val="2"/>
      </rPr>
      <t xml:space="preserv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Correo electrónico:</t>
    </r>
    <r>
      <rPr>
        <b/>
        <sz val="11"/>
        <color rgb="FF000000"/>
        <rFont val="Franklin Gothic Book"/>
        <family val="2"/>
      </rPr>
      <t xml:space="preserve">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t>
    </r>
    <r>
      <rPr>
        <b/>
        <sz val="11"/>
        <color rgb="FF000000"/>
        <rFont val="Franklin Gothic Book"/>
        <family val="2"/>
      </rPr>
      <t xml:space="preserve">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Wingdings"/>
        <charset val="2"/>
      </rPr>
      <t></t>
    </r>
    <r>
      <rPr>
        <b/>
        <sz val="11"/>
        <color rgb="FF000000"/>
        <rFont val="Franklin Gothic Book"/>
        <family val="2"/>
      </rPr>
      <t xml:space="preserve">   </t>
    </r>
    <r>
      <rPr>
        <b/>
        <u/>
        <sz val="11"/>
        <color rgb="FF165B89"/>
        <rFont val="Franklin Gothic Book"/>
        <family val="2"/>
      </rPr>
      <t>www.eiti.org</t>
    </r>
  </si>
  <si>
    <t>Country or area</t>
  </si>
  <si>
    <r>
      <rPr>
        <b/>
        <sz val="11"/>
        <color rgb="FF000000"/>
        <rFont val="Franklin Gothic Book"/>
        <family val="2"/>
      </rPr>
      <t>Dirección:</t>
    </r>
    <r>
      <rPr>
        <b/>
        <sz val="11"/>
        <color rgb="FF000000"/>
        <rFont val="Franklin Gothic Book"/>
        <family val="2"/>
      </rPr>
      <t xml:space="preserve"> </t>
    </r>
    <r>
      <rPr>
        <b/>
        <sz val="11"/>
        <color rgb="FF165B89"/>
        <rFont val="Franklin Gothic Book"/>
        <family val="2"/>
      </rPr>
      <t>Rådhusgata 26, 0151 Oslo, Noruega</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Casilla</t>
    </r>
    <r>
      <rPr>
        <b/>
        <sz val="11"/>
        <color rgb="FF000000"/>
        <rFont val="Franklin Gothic Book"/>
        <family val="2"/>
      </rPr>
      <t xml:space="preserve"> </t>
    </r>
    <r>
      <rPr>
        <b/>
        <sz val="11"/>
        <color rgb="FF000000"/>
        <rFont val="Franklin Gothic Book"/>
        <family val="2"/>
      </rPr>
      <t>Postal:</t>
    </r>
    <r>
      <rPr>
        <b/>
        <sz val="11"/>
        <color rgb="FF000000"/>
        <rFont val="Franklin Gothic Book"/>
        <family val="2"/>
      </rPr>
      <t xml:space="preserve"> </t>
    </r>
    <r>
      <rPr>
        <b/>
        <sz val="11"/>
        <color rgb="FF165B89"/>
        <rFont val="Franklin Gothic Book"/>
        <family val="2"/>
      </rPr>
      <t>Postboks 340 Sentrum, 0101 Oslo, Noruega</t>
    </r>
  </si>
  <si>
    <r>
      <rPr>
        <sz val="11"/>
        <color rgb="FF000000"/>
        <rFont val="Franklin Gothic Book"/>
        <family val="2"/>
      </rPr>
      <t xml:space="preserve">La </t>
    </r>
    <r>
      <rPr>
        <b/>
        <sz val="11"/>
        <color rgb="FF000000"/>
        <rFont val="Franklin Gothic Book"/>
        <family val="2"/>
      </rPr>
      <t xml:space="preserve">Parte 1 (Datos generales) </t>
    </r>
    <r>
      <rPr>
        <sz val="11"/>
        <color rgb="FF000000"/>
        <rFont val="Franklin Gothic Book"/>
        <family val="2"/>
      </rPr>
      <t>se ocupa de las características del país y de los datos.</t>
    </r>
  </si>
  <si>
    <t>Cómo completar esta hoja:</t>
  </si>
  <si>
    <r>
      <rPr>
        <i/>
        <sz val="11"/>
        <color theme="1"/>
        <rFont val="Franklin Gothic Book"/>
        <family val="2"/>
      </rPr>
      <t xml:space="preserve">1. Empezando desde arriba, </t>
    </r>
    <r>
      <rPr>
        <b/>
        <i/>
        <sz val="11"/>
        <color rgb="FF000000"/>
        <rFont val="Franklin Gothic Book"/>
        <family val="2"/>
      </rPr>
      <t xml:space="preserve">seleccione sus respuestas en la columna gris. </t>
    </r>
    <r>
      <rPr>
        <i/>
        <sz val="11"/>
        <color rgb="FF000000"/>
        <rFont val="Franklin Gothic Book"/>
        <family val="2"/>
      </rPr>
      <t xml:space="preserve">Al seleccionar las celdas aparecen recuadros amarillos con información guía. </t>
    </r>
  </si>
  <si>
    <t xml:space="preserve">2. Una vez que se han respondido ciertas preguntas, es posible que aparezcan preguntas e información guía adicionales. Tenga a bien responder cada una de ellas hasta terminar. </t>
  </si>
  <si>
    <r>
      <rPr>
        <i/>
        <sz val="11"/>
        <color theme="1"/>
        <rFont val="Franklin Gothic Book"/>
        <family val="2"/>
      </rPr>
      <t>3.</t>
    </r>
    <r>
      <rPr>
        <i/>
        <sz val="11"/>
        <color theme="1"/>
        <rFont val="Franklin Gothic Book"/>
        <family val="2"/>
      </rPr>
      <t xml:space="preserve"> </t>
    </r>
    <r>
      <rPr>
        <i/>
        <sz val="11"/>
        <color theme="1"/>
        <rFont val="Franklin Gothic Book"/>
        <family val="2"/>
      </rPr>
      <t xml:space="preserve">Incluya toda otra información o comentario necesarios en la columna de </t>
    </r>
    <r>
      <rPr>
        <b/>
        <i/>
        <sz val="11"/>
        <color theme="1"/>
        <rFont val="Franklin Gothic Book"/>
        <family val="2"/>
      </rPr>
      <t>Fuente/Comentarios"</t>
    </r>
    <r>
      <rPr>
        <i/>
        <sz val="11"/>
        <color theme="1"/>
        <rFont val="Franklin Gothic Book"/>
        <family val="2"/>
      </rPr>
      <t>.</t>
    </r>
  </si>
  <si>
    <r>
      <rPr>
        <i/>
        <sz val="11"/>
        <color rgb="FF000000"/>
        <rFont val="Franklin Gothic Book"/>
        <family val="2"/>
      </rPr>
      <t>Si tiene alguna pregunta, comuníquese a</t>
    </r>
    <r>
      <rPr>
        <u/>
        <sz val="11"/>
        <color theme="10"/>
        <rFont val="Franklin Gothic Book"/>
        <family val="2"/>
      </rPr>
      <t xml:space="preserve"> </t>
    </r>
    <r>
      <rPr>
        <b/>
        <u/>
        <sz val="11"/>
        <color theme="10"/>
        <rFont val="Franklin Gothic Book"/>
        <family val="2"/>
      </rPr>
      <t>data@eiti.org</t>
    </r>
  </si>
  <si>
    <t>Las celdas en naranja deben completarse</t>
  </si>
  <si>
    <t>Las celdas en celeste son para ingresar contenido voluntario</t>
  </si>
  <si>
    <t xml:space="preserve">Parte 1 - Datos generales </t>
  </si>
  <si>
    <r>
      <rPr>
        <b/>
        <i/>
        <u/>
        <sz val="14"/>
        <color rgb="FF000000"/>
        <rFont val="Franklin Gothic Book"/>
        <family val="2"/>
      </rPr>
      <t>Descripción</t>
    </r>
  </si>
  <si>
    <t>Ingresar datos en esta columna</t>
  </si>
  <si>
    <t>Fuente / Comentarios</t>
  </si>
  <si>
    <t>País o área</t>
  </si>
  <si>
    <t>Nombre del país o área</t>
  </si>
  <si>
    <t>Ecuador</t>
  </si>
  <si>
    <t>Código ISO Alfa-3</t>
  </si>
  <si>
    <t>Denominación de la moneda nacional</t>
  </si>
  <si>
    <t>Moneda nacional ISO-4217</t>
  </si>
  <si>
    <t>Ejercicio fiscal comprendido en este archivo de datos</t>
  </si>
  <si>
    <t>Fiscal year covered by this data file</t>
  </si>
  <si>
    <t>Fecha de inicio</t>
  </si>
  <si>
    <t>Fecha de cierre</t>
  </si>
  <si>
    <t>Fuente de los datos</t>
  </si>
  <si>
    <t>Data source</t>
  </si>
  <si>
    <t>¿Hay un Informe EITI elaborado por un Administrador Independiente?</t>
  </si>
  <si>
    <t>Sí</t>
  </si>
  <si>
    <t>¿Cómo se llama la empresa?</t>
  </si>
  <si>
    <t>Juan Carlos Salvador Morales</t>
  </si>
  <si>
    <t>Fecha en la que se hizo público el Informe EITI</t>
  </si>
  <si>
    <t>Dirección web, Informe EITI</t>
  </si>
  <si>
    <t>https://eiti.org/sites/default/files/2023-05/EITI%20Ecuador%202020-2022.pdf</t>
  </si>
  <si>
    <t>¿El gobierno divulga sistemáticamente datos concernientes al EITI en un mismo lugar?</t>
  </si>
  <si>
    <t>Parcialmente</t>
  </si>
  <si>
    <t xml:space="preserve">Fecha de publicación de los datos concernientes al EITI </t>
  </si>
  <si>
    <t>Enlace al sitio web (URL) de los datos concernientes al EITI</t>
  </si>
  <si>
    <t>La información presentada en el informe se procesó y alineó a clasificadores presupuestarios e informes semestrales de ejecución presupuestaria con el fin de identificar cuál es la contribución del sector extractivo en el Presupuesto General del Estado. Por otro lado, el gobierno tiene información dispersa pero disponible como en PETROECUADOR, MEM, MEF, INEC, BCE y Agencia de Regulación y Control Hidrocarburifero.</t>
  </si>
  <si>
    <t>¿Hay otros archivos de importancia?</t>
  </si>
  <si>
    <t>Fecha en la que se hizo público el otro archivo</t>
  </si>
  <si>
    <t>Dirección web</t>
  </si>
  <si>
    <r>
      <t xml:space="preserve">Requisito EITI 7.2: </t>
    </r>
    <r>
      <rPr>
        <b/>
        <u/>
        <sz val="11"/>
        <rFont val="Franklin Gothic Book"/>
        <family val="2"/>
      </rPr>
      <t>Accesibilidad y apertura de los datos</t>
    </r>
  </si>
  <si>
    <t>¿Tiene el gobierno una política de datos abiertos?</t>
  </si>
  <si>
    <t>Sí, divulgado sistemáticamente</t>
  </si>
  <si>
    <t>Data coverage / scope</t>
  </si>
  <si>
    <t>Portal / archivos de datos abiertos</t>
  </si>
  <si>
    <t>https://www.datosabiertos.gob.ec/dataset/
https://www.planificacion.gob.ec/wp-content/uploads/2022/09/PoliticaDatosAbiertosEC.pdf</t>
  </si>
  <si>
    <t>No permanece actualizada</t>
  </si>
  <si>
    <t>Extensión / alcance de los datos</t>
  </si>
  <si>
    <t>Sectores comprendidos</t>
  </si>
  <si>
    <t>Petróleo</t>
  </si>
  <si>
    <t>Gas</t>
  </si>
  <si>
    <t>Minería (incluida la explotación de canteras)</t>
  </si>
  <si>
    <t>Otros sectores ajenos a la etapa "upstream"</t>
  </si>
  <si>
    <t>No</t>
  </si>
  <si>
    <t>En caso afirmativo, indicar el nombre (agregando nuevas filas en caso de haber más de uno)</t>
  </si>
  <si>
    <t>No aplica</t>
  </si>
  <si>
    <t>Cantidad de entidades gubernamentales informantes (incluidas las empresas de titularidad estatal receptoras)</t>
  </si>
  <si>
    <t>Cantidad de empresas informantes (incluidas las empresas de titularidad estatal pagadoras)</t>
  </si>
  <si>
    <t>Se encuentra conformado por empresas que constan en el informe de alcance y materialidad, constratos en el sector extractivo, empresas adheridas al EITI y cotejo de información.</t>
  </si>
  <si>
    <r>
      <rPr>
        <i/>
        <sz val="10.5"/>
        <rFont val="Calibri"/>
        <family val="2"/>
      </rPr>
      <t xml:space="preserve">Moneda de la información presentada </t>
    </r>
    <r>
      <rPr>
        <i/>
        <sz val="10.5"/>
        <color theme="10"/>
        <rFont val="Calibri"/>
        <family val="2"/>
      </rPr>
      <t>(código de divisas ISO-4217)</t>
    </r>
  </si>
  <si>
    <t>USD</t>
  </si>
  <si>
    <t xml:space="preserve">Tipo de cambio utilizado: 1 USD = </t>
  </si>
  <si>
    <t>La economía del país se encuentra dolarizada</t>
  </si>
  <si>
    <t>Fuente del tipo de cambio (dirección web,…)</t>
  </si>
  <si>
    <r>
      <t xml:space="preserve">Requisito EITI 4.7: </t>
    </r>
    <r>
      <rPr>
        <b/>
        <u/>
        <sz val="11"/>
        <rFont val="Franklin Gothic Book"/>
        <family val="2"/>
      </rPr>
      <t>Desglose</t>
    </r>
  </si>
  <si>
    <t>… por flujo de ingresos</t>
  </si>
  <si>
    <t>La información debe ser procesada y alineada a clasificadores presupuestarios e informes semestrales de ejecución presupuestaria con el fin de identificar cuál es la contribución del sector extractivo en el Presupuesto General del Estado. Por otro lado, el gobierno tiene información dispersa pero disponible en instituiones como: PETROECUADOR, MEM, MEF, INEC, BCE y Agencia de Regulación y Control Hidrocarburifero. 
Las empresas privadas reportan de manera trimestral al Ministerio de Energía y Minas con las matriz de información de los proyectos.
Las empresas privadas cargan su información financiera en SUPERCIAS a abril de cada año (con rezago de un año)</t>
  </si>
  <si>
    <t>… por organismo gubernamental</t>
  </si>
  <si>
    <t>… por empresa</t>
  </si>
  <si>
    <t>… por proyecto</t>
  </si>
  <si>
    <t>Análisis general / requisitos de los datos</t>
  </si>
  <si>
    <t>Divulgados sistemáticamente</t>
  </si>
  <si>
    <t>Calculados utilizando la autoverificación para divulgaciones</t>
  </si>
  <si>
    <t>A través del régimen informativo del EITI</t>
  </si>
  <si>
    <t>Contact details: data submission</t>
  </si>
  <si>
    <t>No se aplican</t>
  </si>
  <si>
    <t>No disponibles</t>
  </si>
  <si>
    <t>Nombre e información de contacto de la persona que presenta el archivo:</t>
  </si>
  <si>
    <t>Nombre</t>
  </si>
  <si>
    <t>Organización</t>
  </si>
  <si>
    <t>Consultor</t>
  </si>
  <si>
    <t>Dirección de correo electrónico</t>
  </si>
  <si>
    <t>jcsalvadormorales@gmail.com</t>
  </si>
  <si>
    <r>
      <t xml:space="preserve">La </t>
    </r>
    <r>
      <rPr>
        <b/>
        <sz val="11"/>
        <color rgb="FF000000"/>
        <rFont val="Franklin Gothic Book"/>
        <family val="2"/>
      </rPr>
      <t xml:space="preserve">Parte 2 (Lista de divulgaciones) </t>
    </r>
    <r>
      <rPr>
        <sz val="11"/>
        <color rgb="FF000000"/>
        <rFont val="Franklin Gothic Book"/>
        <family val="2"/>
      </rPr>
      <t>se ocupa de los datos financieros contextuales y agregados correspondientes a los Requisitos EITI 2, 3, 4, 5, y 6.</t>
    </r>
  </si>
  <si>
    <t>Por cada fila realice los siguientes pasos</t>
  </si>
  <si>
    <r>
      <t>1.Empezando desde arriba, comience respondiendo las preguntas de la primera columna (</t>
    </r>
    <r>
      <rPr>
        <b/>
        <i/>
        <sz val="11"/>
        <color theme="1"/>
        <rFont val="Franklin Gothic Book"/>
        <family val="2"/>
      </rPr>
      <t>Inclusión</t>
    </r>
    <r>
      <rPr>
        <i/>
        <sz val="11"/>
        <color theme="1"/>
        <rFont val="Franklin Gothic Book"/>
        <family val="2"/>
      </rPr>
      <t>). Al resaltar las celdas aparecerán recuadros amarillos con información guía. Haga clic en las celdas de cada uno de los Requisitos EITI para acceder a la redacción exacta del Estándar EITI.</t>
    </r>
  </si>
  <si>
    <t>2. A medida que complete las celdas aparecerá más información guía. Ingrese la información conforme a lo indicado, llenando en cada fila cada una de las columnas antes de pasar a la siguiente.</t>
  </si>
  <si>
    <r>
      <t xml:space="preserve">Por ejemplo, al elegir "Sí, en el Informe EITI", en el recuadro </t>
    </r>
    <r>
      <rPr>
        <b/>
        <i/>
        <sz val="11"/>
        <color theme="1"/>
        <rFont val="Franklin Gothic Book"/>
        <family val="2"/>
      </rPr>
      <t>Fuente / unidades</t>
    </r>
    <r>
      <rPr>
        <i/>
        <sz val="11"/>
        <color theme="1"/>
        <rFont val="Franklin Gothic Book"/>
        <family val="2"/>
      </rPr>
      <t xml:space="preserve"> aparece la frase "tenga a bien incluir la sección del Informe EITI"</t>
    </r>
  </si>
  <si>
    <r>
      <rPr>
        <i/>
        <sz val="11"/>
        <color theme="1"/>
        <rFont val="Franklin Gothic Book"/>
        <family val="2"/>
      </rPr>
      <t>3.</t>
    </r>
    <r>
      <rPr>
        <i/>
        <sz val="11"/>
        <color theme="1"/>
        <rFont val="Franklin Gothic Book"/>
        <family val="2"/>
      </rPr>
      <t xml:space="preserve"> </t>
    </r>
    <r>
      <rPr>
        <i/>
        <sz val="11"/>
        <color theme="1"/>
        <rFont val="Franklin Gothic Book"/>
        <family val="2"/>
      </rPr>
      <t xml:space="preserve">Incluya toda otra información o comentario que necesite en la columna de </t>
    </r>
    <r>
      <rPr>
        <b/>
        <i/>
        <sz val="11"/>
        <color theme="1"/>
        <rFont val="Franklin Gothic Book"/>
        <family val="2"/>
      </rPr>
      <t>Comentarios / Notas"</t>
    </r>
    <r>
      <rPr>
        <i/>
        <sz val="11"/>
        <color theme="1"/>
        <rFont val="Franklin Gothic Book"/>
        <family val="2"/>
      </rPr>
      <t>.</t>
    </r>
  </si>
  <si>
    <r>
      <rPr>
        <i/>
        <sz val="11"/>
        <color rgb="FF000000"/>
        <rFont val="Franklin Gothic Book"/>
        <family val="2"/>
      </rPr>
      <t>Si tiene alguna pregunta, comuníquese a</t>
    </r>
    <r>
      <rPr>
        <i/>
        <u/>
        <sz val="11"/>
        <color theme="10"/>
        <rFont val="Franklin Gothic Book"/>
        <family val="2"/>
      </rPr>
      <t xml:space="preserve"> </t>
    </r>
    <r>
      <rPr>
        <b/>
        <u/>
        <sz val="11"/>
        <color theme="10"/>
        <rFont val="Franklin Gothic Book"/>
        <family val="2"/>
      </rPr>
      <t>data@eiti.org</t>
    </r>
  </si>
  <si>
    <t>Parte 2 - Autoverificación para divulgaciones</t>
  </si>
  <si>
    <t xml:space="preserve">Tenga a bien responder todas las preguntas formuladas a continuación. </t>
  </si>
  <si>
    <t>Requisito</t>
  </si>
  <si>
    <t>Inclusión</t>
  </si>
  <si>
    <t>Fuente / unidades</t>
  </si>
  <si>
    <t>Comentarios / Notas</t>
  </si>
  <si>
    <r>
      <t>Requisito EITI 2.1:</t>
    </r>
    <r>
      <rPr>
        <b/>
        <sz val="11"/>
        <rFont val="Franklin Gothic Book"/>
        <family val="2"/>
      </rPr>
      <t xml:space="preserve"> Marco legal y régimen fiscal</t>
    </r>
  </si>
  <si>
    <t>¿El gobierno publica información relativa a</t>
  </si>
  <si>
    <t>las leyes y regulaciones?</t>
  </si>
  <si>
    <t>https://www.recursosyenergia.gob.ec/transparencia/
https://www.eppetroecuador.ec/?page_id=80</t>
  </si>
  <si>
    <t xml:space="preserve">La Ley Orgánica de Transparencia y Acceso a la Información Pública obliga a todas las instituciones públicas, incluidas empresas públicas, a incluir en su página web una pestaña relacionada con Transparencia. Aquí se puede encontrar la legislación aplicable, entre leyes, reglamentos, acuerdos ministeriales, resoluciones, convocatorias, etc. </t>
  </si>
  <si>
    <t>una exposición general de los roles de los organismos gubernamentales?</t>
  </si>
  <si>
    <t>Sí, a través de informe EITI</t>
  </si>
  <si>
    <t>4.1.1 y
4.2.1</t>
  </si>
  <si>
    <t>el régimen de derechos sobre minerales y petróleo?</t>
  </si>
  <si>
    <t>el régimen fiscal?</t>
  </si>
  <si>
    <t>4.2.4; 7.2 y 8.2</t>
  </si>
  <si>
    <r>
      <t>Requisito EITI 2.2:</t>
    </r>
    <r>
      <rPr>
        <b/>
        <sz val="11"/>
        <rFont val="Franklin Gothic Book"/>
        <family val="2"/>
      </rPr>
      <t xml:space="preserve"> Adjudicación de contratos y licencias</t>
    </r>
  </si>
  <si>
    <t>el/los proceso(s) de adjudicación?</t>
  </si>
  <si>
    <t>https://www.eppetroecuador.ec/?p=10936
https://www.eppetroecuador.ec/?p=10839</t>
  </si>
  <si>
    <t xml:space="preserve">Cuando hay un proceso de adjudicación para un nuevo bloque petrolero se publica en los enlaces en referencia. Al momento en el país no hay ningún proceso abierto por lo que no se encuentran este tipo de convocatorias, pero sí convocatorias relacionadas a prestadores de servicios. En minería, no se han otorgado nuevas concesiones desde 2018. </t>
  </si>
  <si>
    <t>y los criterios técnicos y financieros empleados?</t>
  </si>
  <si>
    <t xml:space="preserve">el/los proceso(s) de transferencia? </t>
  </si>
  <si>
    <t>el/los proceso(s)/las rondas de licitación?</t>
  </si>
  <si>
    <t>Cantidad de adjudicaciones y transferencias de licencias durante el año comprendido</t>
  </si>
  <si>
    <t>4.1.2 del Informe EITI</t>
  </si>
  <si>
    <r>
      <t xml:space="preserve">El Requisito EITI 2,2 (a) y (b) establece que se incluya información de los Contratos o adjudicaciones del periodo del informe. En el caso de petróleos, el número de contratos adjudicados es de </t>
    </r>
    <r>
      <rPr>
        <sz val="11"/>
        <color rgb="FFFF0000"/>
        <rFont val="Franklin Gothic Book"/>
        <family val="2"/>
      </rPr>
      <t>38</t>
    </r>
    <r>
      <rPr>
        <sz val="11"/>
        <color theme="1"/>
        <rFont val="Franklin Gothic Book"/>
        <family val="2"/>
      </rPr>
      <t xml:space="preserve"> , mientras que en el caso de minería no se ha adjudicado ninguna concesión minera en el periodo del Informe. </t>
    </r>
  </si>
  <si>
    <r>
      <t>Requisito EITI 2.3:</t>
    </r>
    <r>
      <rPr>
        <b/>
        <sz val="11"/>
        <rFont val="Franklin Gothic Book"/>
        <family val="2"/>
      </rPr>
      <t xml:space="preserve"> Registro de licencias</t>
    </r>
  </si>
  <si>
    <t>Registro de licencias para el sector minero</t>
  </si>
  <si>
    <t>https://arcmineria.maps.arcgis.com/apps/webappviewer/index.html?id=27bfda03ce4342b3834a27010da857e5</t>
  </si>
  <si>
    <t xml:space="preserve">El enlace muestra el Catastro Minero del Ecuador donde se puede apreciar todas las concesiones mineras otorgadas. Es necesario el uso de filtros para recabar mayor información como fecha de otorgamiento, titular minero, tipo de mineral, etc. </t>
  </si>
  <si>
    <t>Registro de licencias para el sector petrolero</t>
  </si>
  <si>
    <t>https://geoportal.recursosyenergia.gob.ec/
https://www.recursosyenergia.gob.ec/mapas/</t>
  </si>
  <si>
    <t xml:space="preserve">El enlace muestra el Geoportal del Ministerio de Energía y Minas para bloques petroleros. Es necesario abrir las carpetas de información que se muestran en el lado izquierdo para acceder a mayor información individualizada por cada bloque petrolero. </t>
  </si>
  <si>
    <t>Registro de licencias para otro(s) sector(es) - agregar filas en caso de haber varios</t>
  </si>
  <si>
    <r>
      <t>Requisito EITI 2.4:</t>
    </r>
    <r>
      <rPr>
        <b/>
        <sz val="11"/>
        <rFont val="Franklin Gothic Book"/>
        <family val="2"/>
      </rPr>
      <t xml:space="preserve"> Divulgación de contratos</t>
    </r>
  </si>
  <si>
    <t>Política del gobierno en materia de divulgación de contratos</t>
  </si>
  <si>
    <t>No disponible</t>
  </si>
  <si>
    <t>¿Se divulgan los contratos o el texto integral de las licencias?</t>
  </si>
  <si>
    <t xml:space="preserve"> https://www.recursosyenergia.gob.ec/biblioteca/</t>
  </si>
  <si>
    <t xml:space="preserve">Los contratos publicados en el link de referencia no corresponden al periodo de estudio. Sin embargo, se lo incluye pues muestra la intención del Estado de hacer pública esta información. </t>
  </si>
  <si>
    <t>Registro de contratos para el sector minero</t>
  </si>
  <si>
    <t>Registro de contratos para el sector petrolero</t>
  </si>
  <si>
    <t>4.1.2 Informe EITI</t>
  </si>
  <si>
    <t>Registro de contratos para otro(s) sector(es) - agregar filas en caso de haber varios</t>
  </si>
  <si>
    <r>
      <t>Requisito EITI 2.5:</t>
    </r>
    <r>
      <rPr>
        <b/>
        <sz val="11"/>
        <rFont val="Franklin Gothic Book"/>
        <family val="2"/>
      </rPr>
      <t xml:space="preserve"> Beneficiarios reales</t>
    </r>
  </si>
  <si>
    <t>Política del gobierno en materia de beneficiarios reales</t>
  </si>
  <si>
    <t>¿Se divulgan datos sobre los beneficiarios reales?</t>
  </si>
  <si>
    <t xml:space="preserve">En la SCVS hay información relacionada únicamente con accionistas directos de las empresas. Cuando estos accionistas son personas jurídicas extranjeras, la cadena accionaria continúa en Bolsas de Valores extranjeras que no tienen registros abiertos. </t>
  </si>
  <si>
    <t>Registro de beneficiarios reales</t>
  </si>
  <si>
    <r>
      <t>Requisito EITI 2.6:</t>
    </r>
    <r>
      <rPr>
        <b/>
        <sz val="11"/>
        <rFont val="Franklin Gothic Book"/>
        <family val="2"/>
      </rPr>
      <t xml:space="preserve"> Participación estatal</t>
    </r>
  </si>
  <si>
    <t>¿El gobierno informa de qué modo participa en el sector extractivo?</t>
  </si>
  <si>
    <t>Referencias a portales de empresas de titularidad estatal o sitio(s) web de empresa(s) privada(s), por ejemplo, conforme a lo expuesto en el Informe (agregar filas en caso de haber varias empresas de titularidad estatal)</t>
  </si>
  <si>
    <t xml:space="preserve">PETROECUADOR: https://sistemasinternos.eppetroecuador.ec/cuentas/2020/INFORME_RENDICION_DE_CUENTAS_2020.pdf
ENAMI: https://www.enamiep.gob.ec/wp-content/uploads/downloads/2021/05/Resumen-Ejecutivo-Rendici%C3%B3n-de-Cuentas-ENAMI-EP-2020.pdf
</t>
  </si>
  <si>
    <t>Referencias a Estado Financiero Auditado de empresa de titularidad estatal o privada (agregar filas en caso de haber varias empresas de titularidad estatal)</t>
  </si>
  <si>
    <t>PETROECUADOR: No disponible
ENAMI: https://www.enamiep.gob.ec/?p=3802</t>
  </si>
  <si>
    <t>Para el ejercicio fiscal objeto de análisis no existen estados financieros auditados, de hecho se lanzó la convocatoria para que sean auditados https://www.eppetroecuador.ec/?p=15187
https://www.eluniverso.com/noticias/economia/petroecuador-contratara-firma-que-audite-sus-estados-financieros-del-2019-al-2021-nota/</t>
  </si>
  <si>
    <r>
      <t>Requisito EITI 3.1:</t>
    </r>
    <r>
      <rPr>
        <b/>
        <sz val="11"/>
        <rFont val="Franklin Gothic Book"/>
        <family val="2"/>
      </rPr>
      <t xml:space="preserve"> Exploración</t>
    </r>
  </si>
  <si>
    <t>Exposición general de las industrias extractivas, incluida toda actividad de exploración significativa</t>
  </si>
  <si>
    <t>https://www.eppetroecuador.ec/wp-content/uploads/downloads/2015/03/El-Petr%C3%B3leo-en-el-Ecuador-La-Nueva-Era.pdf
https://www.recursosyenergia.gob.ec/biblioteca/
https://www.recursosyenergia.gob.ec/wp-content/uploads/downloads/2023/04/Estadisticas-hidrocarburiferas.pdf</t>
  </si>
  <si>
    <r>
      <t>Requisito EITI 3.2:</t>
    </r>
    <r>
      <rPr>
        <b/>
        <sz val="11"/>
        <rFont val="Franklin Gothic Book"/>
        <family val="2"/>
      </rPr>
      <t xml:space="preserve"> Producción por producto básico</t>
    </r>
  </si>
  <si>
    <t>(Códigos del Sistema Armonizado)</t>
  </si>
  <si>
    <t>Divulgación de volúmenes de producción</t>
  </si>
  <si>
    <t>https://contenido.bce.fin.ec/documentos/PublicacionesNotas/Catalogo/IEMensual/m2026/IEM-411-e.xlsx</t>
  </si>
  <si>
    <t>La información la consolida el Banco Central del Ecuador a través de la reportería de información estadística de: Agencia de Regulación y Control de Energía y Recursos Naturales no Renovables, PETROECUADOR y PETROAMAZONAS</t>
  </si>
  <si>
    <t>Divulgación de valores de producción</t>
  </si>
  <si>
    <t>Petróleo crudo (2709), volumen</t>
  </si>
  <si>
    <t>Barriles</t>
  </si>
  <si>
    <t>Gas natural (2711), volumen</t>
  </si>
  <si>
    <t>Oro (7108), volumen</t>
  </si>
  <si>
    <t>oz</t>
  </si>
  <si>
    <t>Plata (7106), volumen</t>
  </si>
  <si>
    <t>&lt; número &gt;</t>
  </si>
  <si>
    <t>Carbón (2701), volumen</t>
  </si>
  <si>
    <t>Toneladas métricas</t>
  </si>
  <si>
    <t>Cobre (2603), volumen</t>
  </si>
  <si>
    <t>Toneladas</t>
  </si>
  <si>
    <r>
      <t>Requisito EITI 3.3:</t>
    </r>
    <r>
      <rPr>
        <b/>
        <sz val="11"/>
        <rFont val="Franklin Gothic Book"/>
        <family val="2"/>
      </rPr>
      <t xml:space="preserve"> Exportaciones</t>
    </r>
  </si>
  <si>
    <t>Divulgación de volúmenes de exportación</t>
  </si>
  <si>
    <t>https://contenido.bce.fin.ec/documentos/PublicacionesNotas/Catalogo/IEMensual/m2026/IEM-412-e.xlsx</t>
  </si>
  <si>
    <t xml:space="preserve"> </t>
  </si>
  <si>
    <t>Divulgación de valores de exportación</t>
  </si>
  <si>
    <t>&lt; ¿Reportado a través de EITI o divulgado sistemáticamente? &gt;</t>
  </si>
  <si>
    <t>Corresponde a la producción de crudo por PETROECUADOR y empresas privadas</t>
  </si>
  <si>
    <t>&lt;Unidad&gt;</t>
  </si>
  <si>
    <t>Corresponde a gas licuado de petróleo</t>
  </si>
  <si>
    <t>&lt;Seleccionar unidad&gt;</t>
  </si>
  <si>
    <t>El reporte del BCE no registra valores en cobre</t>
  </si>
  <si>
    <r>
      <t>Requisito EITI 4.1:</t>
    </r>
    <r>
      <rPr>
        <b/>
        <sz val="11"/>
        <rFont val="Franklin Gothic Book"/>
        <family val="2"/>
      </rPr>
      <t xml:space="preserve"> Exhaustividad</t>
    </r>
  </si>
  <si>
    <t>¿El gobierno divulga integralmente los ingresos del sector extractivo por flujo de ingresos?</t>
  </si>
  <si>
    <t>https://www.finanzas.gob.ec/ejecucion-presupuestaria/</t>
  </si>
  <si>
    <t>¿Se encuentran disponibles al público las decisiones del grupo multipartícipe referentes a los umbrales de importancia relativa?</t>
  </si>
  <si>
    <t>Cuánto abarca la conciliación</t>
  </si>
  <si>
    <t>Calculado utilizando los datos referentes al total de ingresos del gobierno (parte 4) y al total por empresa (parte 5)</t>
  </si>
  <si>
    <r>
      <t>Requisito EITI 4.2:</t>
    </r>
    <r>
      <rPr>
        <b/>
        <sz val="11"/>
        <color theme="1"/>
        <rFont val="Franklin Gothic Book"/>
        <family val="2"/>
      </rPr>
      <t xml:space="preserve"> Ingresos en especie</t>
    </r>
  </si>
  <si>
    <t>¿El gobierno divulga datos sobre los ingresos en especie y las ventas de la porción de la producción que corresponde al Estado?</t>
  </si>
  <si>
    <t>-</t>
  </si>
  <si>
    <t>Es necesario acordar la forma de reporte y validar si las operaciones de preventa petrolera se consideran dentro de ingresos en especie, dado que corresponden a financiamiento público</t>
  </si>
  <si>
    <t>En caso afirmativo, ¿cuál fue el volumen recibido?</t>
  </si>
  <si>
    <t>Sm3 (metros cúbicos estándar)</t>
  </si>
  <si>
    <t>Sm3 e.p.</t>
  </si>
  <si>
    <t>Agregar productos básicos aquí, volumen</t>
  </si>
  <si>
    <t>En caso afirmativo, ¿qué se vendió?</t>
  </si>
  <si>
    <t>&lt;método de cálculo del valor, si se dispone de él&gt;</t>
  </si>
  <si>
    <r>
      <t>Requisito EITI 4.3:</t>
    </r>
    <r>
      <rPr>
        <b/>
        <sz val="11"/>
        <color rgb="FFFF0000"/>
        <rFont val="Franklin Gothic Book"/>
        <family val="2"/>
      </rPr>
      <t xml:space="preserve"> Acuerdos de permuta</t>
    </r>
  </si>
  <si>
    <t>¿El gobierno divulga información sobre los acuerdos de infraestructura y permuta?</t>
  </si>
  <si>
    <t>Es necesario un levantamiento exhaustivo de carácter interinstitucional con el fin de cumplir este requisito</t>
  </si>
  <si>
    <r>
      <t>Requisito EITI 4.4:</t>
    </r>
    <r>
      <rPr>
        <b/>
        <sz val="11"/>
        <color rgb="FFFF0000"/>
        <rFont val="Franklin Gothic Book"/>
        <family val="2"/>
      </rPr>
      <t xml:space="preserve"> Ingresos por transporte</t>
    </r>
  </si>
  <si>
    <t>¿El gobierno divulga información sobre los ingresos por transporte?</t>
  </si>
  <si>
    <t>Capítulo 2. Cadena de Valor del Sector Extractivo</t>
  </si>
  <si>
    <t>Existe información actualizada y de libre acceso sobre los volúmenes transportados por los oleoductos del Ecuador, no así los valores recaudados.</t>
  </si>
  <si>
    <t>En caso afirmativo, ¿cuál fue el total de ingresos recibidos por el transporte de productos básicos?</t>
  </si>
  <si>
    <r>
      <t>Requisito EITI 4.5:</t>
    </r>
    <r>
      <rPr>
        <b/>
        <sz val="11"/>
        <rFont val="Franklin Gothic Book"/>
        <family val="2"/>
      </rPr>
      <t xml:space="preserve"> Transacciones de empresas de titularidad estatal</t>
    </r>
  </si>
  <si>
    <t>¿El gobierno divulga información sobre las transacciones de empresas de titularidad estatal?</t>
  </si>
  <si>
    <t>https://www.eppetroecuador.ec/wp-content/uploads/downloads/2015/03/El-Petr%C3%B3leo-en-el-Ecuador-La-Nueva-Era.pdf
https://www.recursosyenergia.gob.ec/biblioteca/</t>
  </si>
  <si>
    <t>En caso afirmativo, ¿cuál fue el total de ingresos recibidos por las empresas de titularidad estatal?</t>
  </si>
  <si>
    <r>
      <t>Requisito EITI 4.6:</t>
    </r>
    <r>
      <rPr>
        <b/>
        <sz val="11"/>
        <rFont val="Franklin Gothic Book"/>
        <family val="2"/>
      </rPr>
      <t xml:space="preserve"> Pagos directos subnacionales</t>
    </r>
  </si>
  <si>
    <t>Estos valores son potencialmente cuantificables, sin embargo se requiere de la coordinación de la información con los gobiernos seccionales a través de sus gremios (CONGOPE, AME y CONAGOPARE) para identificar estos rubros</t>
  </si>
  <si>
    <t>En caso afirmativo, ¿cuál fue el total de ingresos subnacionales recibidos?</t>
  </si>
  <si>
    <r>
      <t>Requisito EITI 4.8:</t>
    </r>
    <r>
      <rPr>
        <b/>
        <sz val="11"/>
        <rFont val="Franklin Gothic Book"/>
        <family val="2"/>
      </rPr>
      <t xml:space="preserve"> Puntualidad de los datos</t>
    </r>
  </si>
  <si>
    <t>Puntualidad de los datos (cantidad de años desde el cierre del ejercicio fiscal hasta la publicación)</t>
  </si>
  <si>
    <r>
      <t>Requisito EITI 4.9:</t>
    </r>
    <r>
      <rPr>
        <b/>
        <sz val="11"/>
        <rFont val="Franklin Gothic Book"/>
        <family val="2"/>
      </rPr>
      <t xml:space="preserve"> Calidad de los datos</t>
    </r>
  </si>
  <si>
    <t>¿El gobierno divulga periódicamente los datos financieros del requisito 4.1 (divulgación integral de los flujos de ingresos tanto para el gobierno como para las empresas) del Estándar EITI?</t>
  </si>
  <si>
    <t xml:space="preserve">La Contraloría General del Estado en Ecuador usa el estándar ISO 9001 para elvaluar la eficiencia del sistema de calidad. Con este estándar evalúa a las empresas públicas y a todas las instituciones que manejan fondos públicos. </t>
  </si>
  <si>
    <t>¿Los datos están sujetos a auditorías independientes y creíbles en las que se aplican estándares internacionales?</t>
  </si>
  <si>
    <t>¿Los organismos gubernamentales están sujetos a auditorías independientes y creíbles?</t>
  </si>
  <si>
    <t xml:space="preserve">En la Superintendencia de Compañías, Valores y Seguros las empresas petroelras y mineras cargan anualmente los informes de auditoría independiente en la sección "documentos económicos". </t>
  </si>
  <si>
    <t>Base de datos de auditorías del gobierno</t>
  </si>
  <si>
    <t>¿Las empresas están sujetas a auditorías independientes y creíbles?</t>
  </si>
  <si>
    <t>Base de datos de auditorías de las empresas</t>
  </si>
  <si>
    <t>https://appscvssoc.supercias.gob.ec/consultaCompanias/societario/busquedaCompanias.jsf</t>
  </si>
  <si>
    <r>
      <t>Requisito EITI 5.1:</t>
    </r>
    <r>
      <rPr>
        <b/>
        <sz val="11"/>
        <rFont val="Franklin Gothic Book"/>
        <family val="2"/>
      </rPr>
      <t xml:space="preserve"> Distribución de ingresos de las industrias extractivas</t>
    </r>
  </si>
  <si>
    <t>¿El gobierno aclara si todos los ingresos del sector extractivo se registran en el presupuesto nacional (es decir, si se incluyen en la cuenta única del tesoro / cuenta consolidada del gobierno?</t>
  </si>
  <si>
    <t>¿El gobierno divulga el valor de los ingresos no registrados en el presupuesto?</t>
  </si>
  <si>
    <r>
      <t>Requisito EITI 5.2:</t>
    </r>
    <r>
      <rPr>
        <b/>
        <sz val="11"/>
        <rFont val="Franklin Gothic Book"/>
        <family val="2"/>
      </rPr>
      <t xml:space="preserve"> Transferencias subnacionales</t>
    </r>
  </si>
  <si>
    <t>¿El gobierno divulga información sobre las transferencias subnacionales?</t>
  </si>
  <si>
    <t>https://www.finanzas.gob.ec/wp-content/uploads/downloads/2021/03/Informe-Ejecucion-Presupuestaria-2020.pdf</t>
  </si>
  <si>
    <t>La información se encuentra disponible en el Ministerio de Economía y Finanzas. Sin embargo, el análisis del Modelo de Equidad Territorial se lo puede llevar a cabo en una consultoría específica, ya que las transferencias subnacionales se reportan en las cédulas presupuestarias de cada GAD de manera anual. Esta información se encuentra disponible para todos los GAD Provinciales, Municipales y Juntas Parroquiales Rurales
Los datos se encuetran en millones de USD</t>
  </si>
  <si>
    <t>En caso afirmativo, ¿cuánto debería haber transferido el gobierno según la fórmula de reparto de ingresos?</t>
  </si>
  <si>
    <t>En caso afirmativo, ¿qué monto de transferencias podría justificar el gobierno?</t>
  </si>
  <si>
    <r>
      <t>Requisito EITI 5.3:</t>
    </r>
    <r>
      <rPr>
        <b/>
        <sz val="11"/>
        <rFont val="Franklin Gothic Book"/>
        <family val="2"/>
      </rPr>
      <t xml:space="preserve"> Gestión de ingresos y gastos</t>
    </r>
  </si>
  <si>
    <t>¿El gobierno divulga si hay ingresos del sector extractivo que estén reservados (es decir, asignados a usos, programas o zonas geográficas específicos)?</t>
  </si>
  <si>
    <t>¿El gobierno divulga una descripción del presupuesto y los procesos de auditoría del país?</t>
  </si>
  <si>
    <t>¿El gobierno divulga información disponible al público referente a presupuestos y gastos? - agregar filas en caso de haber varias</t>
  </si>
  <si>
    <r>
      <t>Requisito EITI 6.1:</t>
    </r>
    <r>
      <rPr>
        <b/>
        <sz val="11"/>
        <rFont val="Franklin Gothic Book"/>
        <family val="2"/>
      </rPr>
      <t xml:space="preserve"> Gastos sociales</t>
    </r>
  </si>
  <si>
    <t>¿El gobierno divulga información sobre gastos sociales?</t>
  </si>
  <si>
    <t>Sección 10.5 del aporte social de la industria extractiva</t>
  </si>
  <si>
    <t>En caso afirmativo, ¿cuál fue el total de gastos sociales obligatorios recibidos?</t>
  </si>
  <si>
    <t>los valores se encuentran en millones de dólares</t>
  </si>
  <si>
    <t>En caso afirmativo, ¿cuál fue el total de gastos sociales voluntarios recibidos?</t>
  </si>
  <si>
    <t>Las empresas privadas reportarn de manera trimestral al Ministerio de Energía y Minas con las matriz de información de los proyectos. A su vez, las empresas cargan su información sobre gastos sociales en sus páginas web.
Odin Mining del Ecuador S.A.
https://luminagold.com/assets/docs/Cangrejos-Technical-Report-July-24-2020-Final.pdf</t>
  </si>
  <si>
    <t>¿Las empresas divulgan información sobre gastos sociales?</t>
  </si>
  <si>
    <t>Compañía Minera La Plata S.A.
https://laplatamining.com/sembrando-futuro/
Aurelian Ecuador S.A.: https://frutadelnorte.com/proyectos-comunitarios/
Curimining: 
https://curimining.com/social/
ENAMI:
https://www.enamiep.gob.ec/wp-content/uploads/downloads/2021/05/Resumen-Ejecutivo-Rendici%C3%B3n-de-Cuentas-ENAMI-EP-2020.pdf</t>
  </si>
  <si>
    <t>En caso afirmativo, ¿cuál fue el total de gastos sociales obligatorios pagados?</t>
  </si>
  <si>
    <t>Dundee Precius Metals Ecuador S.A.
https://dundeeprecious.com/site/assets/files/14806/sustainability-report-2020-annexes_preview.pdf
Ecuacorriente S.A. (ECSA).
https://www.ecsa.com.ec/index.php/es/component/k2/item/8-2021-08-02-16-33-56</t>
  </si>
  <si>
    <t>En caso afirmativo, ¿cuál fue el total de gastos sociales voluntarios pagados?</t>
  </si>
  <si>
    <t>¿El gobierno divulga información sobre pagos ambientales?</t>
  </si>
  <si>
    <t>Los pagos ambientales se registran dentro del grupo presupuestario 78 en referencia a transferencias de inversión, sin embargo se requiere un nivel específico que sólo lo maneja el Ministerio de Economía y Finanzas</t>
  </si>
  <si>
    <t>En caso afirmativo, ¿cuál fue el total de pagos ambientales obligatorios?</t>
  </si>
  <si>
    <t>En caso afirmativo, ¿cuál fue el total de pagos ambientales voluntarios?</t>
  </si>
  <si>
    <r>
      <t>Requisito EITI 6.2:</t>
    </r>
    <r>
      <rPr>
        <b/>
        <sz val="11"/>
        <rFont val="Franklin Gothic Book"/>
        <family val="2"/>
      </rPr>
      <t xml:space="preserve"> Gastos cuasifiscales</t>
    </r>
  </si>
  <si>
    <t>¿El gobierno o las empresas de titularidad estatal divulgan información sobre gastos cuasifiscales?</t>
  </si>
  <si>
    <t>Se requiere realizar la identificación y descripción de los gastos cuasifiscales de Petroecuador.</t>
  </si>
  <si>
    <t>En caso afirmativo, ¿cuál fue el total de gastos cuasifiscales desembolsados por las empresas de titularidad estatal?</t>
  </si>
  <si>
    <r>
      <t>Requisito EITI 6.3:</t>
    </r>
    <r>
      <rPr>
        <b/>
        <sz val="11"/>
        <color theme="1"/>
        <rFont val="Franklin Gothic Book"/>
        <family val="2"/>
      </rPr>
      <t xml:space="preserve"> Contribución económica</t>
    </r>
  </si>
  <si>
    <t>¿El gobierno divulga información sobre la contribución económica?</t>
  </si>
  <si>
    <t>7. Información cuantitativa hidrocarburos 8. Información cuantitativa minería 10. Aporte social y económico del sector extractivo</t>
  </si>
  <si>
    <t>Datos sobre empleo: Enlace: https://www.ecuadorencifras.gob.ec/enemdu-anual/ . El BCE en 2024 publicó las cifras de oferta y utilización e inversión según producto. Enlace para el periodo 2018-2022: https://contenido.bce.fin.ec/documentos/informacioneconomica/cuentasnacionales/ix_cuentasnacionalesanuales.html#</t>
  </si>
  <si>
    <r>
      <rPr>
        <i/>
        <sz val="11"/>
        <color theme="1"/>
        <rFont val="Franklin Gothic Book"/>
        <family val="2"/>
      </rPr>
      <t>Producto Interno Bruto -</t>
    </r>
    <r>
      <rPr>
        <i/>
        <u/>
        <sz val="11"/>
        <color rgb="FF00B0F0"/>
        <rFont val="Franklin Gothic Book"/>
        <family val="2"/>
      </rPr>
      <t xml:space="preserve"> </t>
    </r>
    <r>
      <rPr>
        <i/>
        <u/>
        <sz val="11"/>
        <color rgb="FF0070C0"/>
        <rFont val="Franklin Gothic Book"/>
        <family val="2"/>
      </rPr>
      <t>SCN 2008</t>
    </r>
    <r>
      <rPr>
        <i/>
        <sz val="11"/>
        <color rgb="FF0070C0"/>
        <rFont val="Franklin Gothic Book"/>
        <family val="2"/>
      </rPr>
      <t xml:space="preserve"> C</t>
    </r>
    <r>
      <rPr>
        <i/>
        <sz val="11"/>
        <color rgb="FF000000"/>
        <rFont val="Franklin Gothic Book"/>
        <family val="2"/>
      </rPr>
      <t>. Minería y explotación de canteras, incluidos el gas y el petróleo</t>
    </r>
  </si>
  <si>
    <t>en millones de USD</t>
  </si>
  <si>
    <t>Producto Interno Bruto Minería Artesanal y el sector informal</t>
  </si>
  <si>
    <t>no disponible</t>
  </si>
  <si>
    <t>Producto Interno Bruto - todos los sectores</t>
  </si>
  <si>
    <t>Ingresos del gobierno - industrias extractivas</t>
  </si>
  <si>
    <t>Ingresos del gobierno - todos los sectores</t>
  </si>
  <si>
    <t>corresponde a los ingresos totales sin fuente de financiamiento (sobre la línea), en millones de USD</t>
  </si>
  <si>
    <t>Exportaciones - industrias extractivas</t>
  </si>
  <si>
    <t>corresponde a las exportaciones no petroleras, en millones de USD</t>
  </si>
  <si>
    <t>Exportaciones - todos los sectores</t>
  </si>
  <si>
    <t>Nivel de empleo - sector extractivo - hombres</t>
  </si>
  <si>
    <t>personas</t>
  </si>
  <si>
    <t>dentro del informe consta con corte a 2022</t>
  </si>
  <si>
    <t>Nivel de empleo - sector extractivo - mujeres</t>
  </si>
  <si>
    <t>Nivel de empleo - sector extractivo</t>
  </si>
  <si>
    <t>Nivel de empleo - todos los sectores</t>
  </si>
  <si>
    <t>Inversiones - sector extractivo</t>
  </si>
  <si>
    <t>Inversiones - todos los sectores</t>
  </si>
  <si>
    <t>sin información</t>
  </si>
  <si>
    <r>
      <t>Requisito EITI 6.4:</t>
    </r>
    <r>
      <rPr>
        <b/>
        <sz val="11"/>
        <rFont val="Franklin Gothic Book"/>
        <family val="2"/>
      </rPr>
      <t xml:space="preserve"> Impacto ambiental</t>
    </r>
  </si>
  <si>
    <t>las normas legales y administrativas pertinentes en materia de gestión ambiental?</t>
  </si>
  <si>
    <t>https://www.ambiente.gob.ec/transparencia/</t>
  </si>
  <si>
    <t>las bases de datos con evaluaciones de impacto ambiental, esquemas de certificación o documentación similar de la gestión ambiental?</t>
  </si>
  <si>
    <t>otra información pertinente en materia de administración y procedimientos de seguimiento ambiental?</t>
  </si>
  <si>
    <t>https://suia.ambiente.gob.ec/</t>
  </si>
  <si>
    <t xml:space="preserve">El SUIA es el Sistema Único de Información Ambiental, en el enlace hay información sobre los procesos y seguimiento tanto de la gestión ambiental como la de agua que estan a cargo del Ministerio de Ambiente, Agua y Transición Ecológica. </t>
  </si>
  <si>
    <r>
      <rPr>
        <b/>
        <sz val="11"/>
        <rFont val="Franklin Gothic Book"/>
        <family val="2"/>
      </rPr>
      <t xml:space="preserve">Give us your feedback or report a conflict in the data! Write to us at  </t>
    </r>
    <r>
      <rPr>
        <b/>
        <u/>
        <sz val="11"/>
        <color rgb="FF188FBB"/>
        <rFont val="Franklin Gothic Book"/>
        <family val="2"/>
      </rPr>
      <t>data@eiti.org</t>
    </r>
  </si>
  <si>
    <r>
      <rPr>
        <sz val="11"/>
        <color rgb="FF000000"/>
        <rFont val="Franklin Gothic Book"/>
        <family val="2"/>
      </rPr>
      <t>La</t>
    </r>
    <r>
      <rPr>
        <b/>
        <sz val="11"/>
        <color rgb="FF000000"/>
        <rFont val="Franklin Gothic Book"/>
        <family val="2"/>
      </rPr>
      <t xml:space="preserve"> Parte 3 (Entidades informantes) </t>
    </r>
    <r>
      <rPr>
        <sz val="11"/>
        <color rgb="FF000000"/>
        <rFont val="Franklin Gothic Book"/>
        <family val="2"/>
      </rPr>
      <t>se ocupa de las listas de entidades informantes (organismos gubernamentales, empresas y proyectos) e información relacionada.</t>
    </r>
    <r>
      <rPr>
        <sz val="11"/>
        <color rgb="FF000000"/>
        <rFont val="Franklin Gothic Book"/>
        <family val="2"/>
      </rPr>
      <t xml:space="preserve"> </t>
    </r>
  </si>
  <si>
    <r>
      <t>1.Comience por el primer recuadro (</t>
    </r>
    <r>
      <rPr>
        <b/>
        <i/>
        <sz val="11"/>
        <color theme="1"/>
        <rFont val="Franklin Gothic Book"/>
        <family val="2"/>
      </rPr>
      <t>Lista de entidades gubernamentales informantes</t>
    </r>
    <r>
      <rPr>
        <i/>
        <sz val="11"/>
        <color theme="1"/>
        <rFont val="Franklin Gothic Book"/>
        <family val="2"/>
      </rPr>
      <t>), con el nombre de cada organismo gubernamental informante</t>
    </r>
  </si>
  <si>
    <r>
      <t xml:space="preserve">2.Complete la fila correspondiente a la </t>
    </r>
    <r>
      <rPr>
        <b/>
        <i/>
        <sz val="11"/>
        <color theme="1"/>
        <rFont val="Franklin Gothic Book"/>
        <family val="2"/>
      </rPr>
      <t>Identificación de la empresa</t>
    </r>
    <r>
      <rPr>
        <i/>
        <sz val="11"/>
        <color theme="1"/>
        <rFont val="Franklin Gothic Book"/>
        <family val="2"/>
      </rPr>
      <t>. Al resaltar las celdas aparecerán recuadros amarillos con información guía.</t>
    </r>
  </si>
  <si>
    <r>
      <t xml:space="preserve">3.Complete la </t>
    </r>
    <r>
      <rPr>
        <b/>
        <i/>
        <sz val="11"/>
        <color theme="1"/>
        <rFont val="Franklin Gothic Book"/>
        <family val="2"/>
      </rPr>
      <t xml:space="preserve">Lista de empresas informantes, </t>
    </r>
    <r>
      <rPr>
        <i/>
        <sz val="11"/>
        <color theme="1"/>
        <rFont val="Franklin Gothic Book"/>
        <family val="2"/>
      </rPr>
      <t>comenzando por la primera columna "Nombre completo de la empresa".</t>
    </r>
    <r>
      <rPr>
        <i/>
        <sz val="11"/>
        <color theme="1"/>
        <rFont val="Franklin Gothic Book"/>
        <family val="2"/>
      </rPr>
      <t xml:space="preserve"> </t>
    </r>
    <r>
      <rPr>
        <i/>
        <sz val="11"/>
        <color theme="1"/>
        <rFont val="Franklin Gothic Book"/>
        <family val="2"/>
      </rPr>
      <t>Ingrese la información conforme a lo indicado, llenando en cada fila cada una de las columnas antes de pasar a la siguiente.</t>
    </r>
  </si>
  <si>
    <r>
      <t xml:space="preserve">4. Complete la </t>
    </r>
    <r>
      <rPr>
        <b/>
        <i/>
        <sz val="11"/>
        <color theme="1"/>
        <rFont val="Franklin Gothic Book"/>
        <family val="2"/>
      </rPr>
      <t xml:space="preserve">Lista de proyectos informantes, </t>
    </r>
    <r>
      <rPr>
        <i/>
        <sz val="11"/>
        <color theme="1"/>
        <rFont val="Franklin Gothic Book"/>
        <family val="2"/>
      </rPr>
      <t>comenzando por la primera columna "Nombre completo del proyecto"</t>
    </r>
  </si>
  <si>
    <r>
      <rPr>
        <i/>
        <sz val="11"/>
        <color rgb="FF000000"/>
        <rFont val="Franklin Gothic Book"/>
        <family val="2"/>
      </rPr>
      <t xml:space="preserve">Si tiene alguna pregunta, comuníquese a </t>
    </r>
    <r>
      <rPr>
        <b/>
        <u/>
        <sz val="11"/>
        <color theme="10"/>
        <rFont val="Franklin Gothic Book"/>
        <family val="2"/>
      </rPr>
      <t>data@eiti.org</t>
    </r>
  </si>
  <si>
    <t>Parte 3 - Entidades informantes</t>
  </si>
  <si>
    <t>Proporcione una lista de todas las entidades informantes, junto con otra información pertinente</t>
  </si>
  <si>
    <t>Lista de entidades gubernamentales informantes</t>
  </si>
  <si>
    <t>Nombre completo del organismo</t>
  </si>
  <si>
    <t>Tipo de organismo</t>
  </si>
  <si>
    <t>Número identificatorio (si corresponde)</t>
  </si>
  <si>
    <t>Total informado</t>
  </si>
  <si>
    <t>Otro</t>
  </si>
  <si>
    <t>Servicios de Rentas Internas</t>
  </si>
  <si>
    <t>Gobierno central</t>
  </si>
  <si>
    <t>1760013210001</t>
  </si>
  <si>
    <t>Ministerio de Energía y Minas</t>
  </si>
  <si>
    <t>1760001550001</t>
  </si>
  <si>
    <t>PETROECUADOR EP</t>
  </si>
  <si>
    <t xml:space="preserve">Empresas de titularidad estatal &amp; corporaciones públicas </t>
  </si>
  <si>
    <t>1768153530001</t>
  </si>
  <si>
    <t>Empresa Nacional Minera - ENAMI EP</t>
  </si>
  <si>
    <t>1768152480001</t>
  </si>
  <si>
    <t>Ministerio de Economía y Finanzas</t>
  </si>
  <si>
    <t>1790105601001</t>
  </si>
  <si>
    <t>Superintendencia de Compañías, Valores y Seguros</t>
  </si>
  <si>
    <t>0968522230001</t>
  </si>
  <si>
    <t>Banco Central del Ecuador</t>
  </si>
  <si>
    <t>1760002600001</t>
  </si>
  <si>
    <t>Lista de empresas informantes</t>
  </si>
  <si>
    <t>Referencias identificatorias de la empresa</t>
  </si>
  <si>
    <t>0190168018001</t>
  </si>
  <si>
    <t>ECUACORRIENTE S.A.</t>
  </si>
  <si>
    <t>https://reporteria.supercias.gob.ec/portal/cgi</t>
  </si>
  <si>
    <t>0190383865001</t>
  </si>
  <si>
    <t>MINERVILLA CIA. LTDA.</t>
  </si>
  <si>
    <t>0790098005001</t>
  </si>
  <si>
    <t>SOCIEDAD MINERA NUEVA ROJAS SOMINUR CIA. LTDA</t>
  </si>
  <si>
    <t>0790150511001</t>
  </si>
  <si>
    <t>PRODUCTOS MINEROS S.A. PRODUMINSA</t>
  </si>
  <si>
    <t>0791702143001</t>
  </si>
  <si>
    <t>AGRICOLA MINERA AGRIMROC S.A.</t>
  </si>
  <si>
    <t>0791720508001</t>
  </si>
  <si>
    <t>COMPAÑIA GRUMINTOR S.A.</t>
  </si>
  <si>
    <t>0791722772001</t>
  </si>
  <si>
    <t>PROMINE CIA. LTDA.</t>
  </si>
  <si>
    <t>0791730589001</t>
  </si>
  <si>
    <t>SOCIEDAD MINERA LIGA DE ORO S.A. SOMILOR</t>
  </si>
  <si>
    <t>0791731534001</t>
  </si>
  <si>
    <t>SOCIEDAD MINERA PUEBLO NUEVO PUENE C. LTDA.</t>
  </si>
  <si>
    <t>0791786983001</t>
  </si>
  <si>
    <t>TIWINTZA CIA.LTDA.</t>
  </si>
  <si>
    <t>0791808081001</t>
  </si>
  <si>
    <t>TORATA MINING RESOURCES TMR S.A.</t>
  </si>
  <si>
    <t>0990670307001</t>
  </si>
  <si>
    <t>BIRA BIENES RAICES SA</t>
  </si>
  <si>
    <t>0991296778001</t>
  </si>
  <si>
    <t>HOLCIM AGREGADOS S.A.</t>
  </si>
  <si>
    <t>0991381937001</t>
  </si>
  <si>
    <t>CANTERAS Y VOLADURAS S.A. (CANTYVOL)</t>
  </si>
  <si>
    <t>0992260696001</t>
  </si>
  <si>
    <t>BURSAL S.A.</t>
  </si>
  <si>
    <t>0992305312001</t>
  </si>
  <si>
    <t>EXPORTADORA AURIFERA S.A. EXPAUSA</t>
  </si>
  <si>
    <t>0992529679001</t>
  </si>
  <si>
    <t>MINERA BELORO C. L.</t>
  </si>
  <si>
    <t>1191790436001</t>
  </si>
  <si>
    <t>NEK DEVELOPMENT CORP.</t>
  </si>
  <si>
    <t>1790749509001</t>
  </si>
  <si>
    <t>ANDES PETROLEUM ECUADOR LTD.</t>
  </si>
  <si>
    <t>1790790967001</t>
  </si>
  <si>
    <t>PETROORIENTAL S.A.</t>
  </si>
  <si>
    <t>1791239245001</t>
  </si>
  <si>
    <t>ENAP SIPETROL S.A.</t>
  </si>
  <si>
    <t>1791256891001</t>
  </si>
  <si>
    <t>EXPLORCOBRES S.A.</t>
  </si>
  <si>
    <t>1791263839001</t>
  </si>
  <si>
    <t>LA ORQUIDEA LORSA S.A.</t>
  </si>
  <si>
    <t>1791272676001</t>
  </si>
  <si>
    <t>ODIN MINING DEL ECUADOR S.A.</t>
  </si>
  <si>
    <t>1791302222001</t>
  </si>
  <si>
    <t>DPMECUADOR S.A.</t>
  </si>
  <si>
    <t>1791330897001</t>
  </si>
  <si>
    <t>PETROLEOS DEL PACIFICO S.A. PACIFPETROL</t>
  </si>
  <si>
    <t>1791330943001</t>
  </si>
  <si>
    <t>TRIBOILGAS CIA. LTDA.</t>
  </si>
  <si>
    <t>1791401492001</t>
  </si>
  <si>
    <t>PLUSPETROL ECUADOR B.V.</t>
  </si>
  <si>
    <t>1791414594001</t>
  </si>
  <si>
    <t>PETROLEOS SUD AMERICANOS DEL ECUADOR PETROLAMEREC S.A.</t>
  </si>
  <si>
    <t>1791414659001</t>
  </si>
  <si>
    <t>PETRORIVA S.A.</t>
  </si>
  <si>
    <t>1791738756001</t>
  </si>
  <si>
    <t>PETROBELL S.A.</t>
  </si>
  <si>
    <t>1791753283001</t>
  </si>
  <si>
    <t>PETROLIA ECUADOR S.A.</t>
  </si>
  <si>
    <t>1791808045001</t>
  </si>
  <si>
    <t>CNPC CHUANQING DRILLING ENGINEERING COMPANY LIMITED</t>
  </si>
  <si>
    <t>1791840712001</t>
  </si>
  <si>
    <t>AURELIAN ECUADOR S.A</t>
  </si>
  <si>
    <t>1791927745001</t>
  </si>
  <si>
    <t>LOWELL MINERAL EXPLORATION ECUADOR S.A.</t>
  </si>
  <si>
    <t>1791990730001</t>
  </si>
  <si>
    <t>ALL METALS MINERIA S.A.</t>
  </si>
  <si>
    <t>1792050863001</t>
  </si>
  <si>
    <t>CURIMINING S.A.</t>
  </si>
  <si>
    <t>1792291356001</t>
  </si>
  <si>
    <t>EXPLORUMIÑAHUI S.A.</t>
  </si>
  <si>
    <t>1792431565001</t>
  </si>
  <si>
    <t>EXPLORACIONES MINERAS ANDINAS ECUADOR EMSAEC S.A.</t>
  </si>
  <si>
    <t>1792452929001</t>
  </si>
  <si>
    <t>GENTE OIL ECUADOR PTE.LTD.</t>
  </si>
  <si>
    <t>1792464161001</t>
  </si>
  <si>
    <t>ORION ENERGY OCANOPB S.A.</t>
  </si>
  <si>
    <t>1792464781001</t>
  </si>
  <si>
    <t>ORIONOIL ER S.A.</t>
  </si>
  <si>
    <t>1792470293001</t>
  </si>
  <si>
    <t>UNIÓN CEMENTERA NACIONAL, UCEM S.A.</t>
  </si>
  <si>
    <t>1792514541001</t>
  </si>
  <si>
    <t>SERVICIOS INTEGRADOS PAÑATURI S.A.</t>
  </si>
  <si>
    <t>1792517974001</t>
  </si>
  <si>
    <t>SERVICIOS PETROLEROS IGAPÓ S.A.</t>
  </si>
  <si>
    <t>1792574587001</t>
  </si>
  <si>
    <t>CONSORCIO BLOQUE (28) VEINTE Y OCHO</t>
  </si>
  <si>
    <t>1792580994001</t>
  </si>
  <si>
    <t>ECUASOLIDUS S.A.</t>
  </si>
  <si>
    <t>1792584213001</t>
  </si>
  <si>
    <t>CRUZ DEL SOL CSSA S.A.</t>
  </si>
  <si>
    <t>1792584310001</t>
  </si>
  <si>
    <t>GREEN ROCK RESOURCES GRR S.A.</t>
  </si>
  <si>
    <t>1792584418001</t>
  </si>
  <si>
    <t>CARNEGIE RIDGE RESOURCES S.A.</t>
  </si>
  <si>
    <t>1792584930001</t>
  </si>
  <si>
    <t>VALLE RICO RESOURCES VRR S.A.</t>
  </si>
  <si>
    <t>1792677785001</t>
  </si>
  <si>
    <t>ECUADORFORTESCUE S.A.</t>
  </si>
  <si>
    <t>1792716667001</t>
  </si>
  <si>
    <t>OSOS NEGROS COMPANY O3NC S.A.</t>
  </si>
  <si>
    <t>1792749530001</t>
  </si>
  <si>
    <t>AURELIANMENOR S.A.</t>
  </si>
  <si>
    <t>1792752051001</t>
  </si>
  <si>
    <t>HANRINE ECUADORIAN EXPLORATION ANDMINING S.A.</t>
  </si>
  <si>
    <t>1792758440001</t>
  </si>
  <si>
    <t>YANKUANG DONGHUA CONSTRUCTION CO., LTD.</t>
  </si>
  <si>
    <t>1792827515001</t>
  </si>
  <si>
    <t>WAYRAENERGY S.A.</t>
  </si>
  <si>
    <t>1792865565001</t>
  </si>
  <si>
    <t>NATURAL RESOURCES COMPANY NRESC S.A.</t>
  </si>
  <si>
    <t>1792903890001</t>
  </si>
  <si>
    <t>CUYABENOPETRO S.A.</t>
  </si>
  <si>
    <t>1792985293001</t>
  </si>
  <si>
    <t>GRAN TIERRA ENERGY COLOMBIA LLC</t>
  </si>
  <si>
    <t>1792985757001</t>
  </si>
  <si>
    <t>CONSORCIO FRONTERA</t>
  </si>
  <si>
    <t>1792985773001</t>
  </si>
  <si>
    <t xml:space="preserve">CONSORCIO GEOPARK </t>
  </si>
  <si>
    <t>1793048250001</t>
  </si>
  <si>
    <t>JACOL ECUADOR CIA.LTDA.</t>
  </si>
  <si>
    <t>1990914474001</t>
  </si>
  <si>
    <t>EXPLOTACIÓN MINERA EXPLOKENMINERA S. A.</t>
  </si>
  <si>
    <t>1792032725001</t>
  </si>
  <si>
    <t>COMPAÑIA MINERA LA PLATA S.A.</t>
  </si>
  <si>
    <t>1792038472001</t>
  </si>
  <si>
    <t>EXPLORACIONES NOVOMINING S. A.</t>
  </si>
  <si>
    <t>1792064724001</t>
  </si>
  <si>
    <t>COMPAÑIA MINERA RUTA DE COBRE S.A.</t>
  </si>
  <si>
    <t>1791320557001</t>
  </si>
  <si>
    <t>GRANTMINING S.A.</t>
  </si>
  <si>
    <t>0990295573001</t>
  </si>
  <si>
    <t>PETROECUADOR</t>
  </si>
  <si>
    <t>https://www.eppetroecuador.ec/?p=3968</t>
  </si>
  <si>
    <t>EMPRESA NACIONAL MINERA ENAMI EP</t>
  </si>
  <si>
    <t>https://www.enamiep.gob.ec/?page_id=75</t>
  </si>
  <si>
    <t>0691703126001</t>
  </si>
  <si>
    <t>ASOCIACION CANTERAS SHOBOL CENTRAL</t>
  </si>
  <si>
    <t>0703089698001</t>
  </si>
  <si>
    <t>AGUILAR ESPINOZA WUILMER PATRICIO</t>
  </si>
  <si>
    <t>0791732972001</t>
  </si>
  <si>
    <t>SOCIEDAD MINERA GOLDEN MINING</t>
  </si>
  <si>
    <t>1791263308001</t>
  </si>
  <si>
    <t>SERTECPET</t>
  </si>
  <si>
    <t>1791435958001</t>
  </si>
  <si>
    <t>ELIPE S.A.</t>
  </si>
  <si>
    <t>1791749146001</t>
  </si>
  <si>
    <t>CONSORCIO PETROSUD PETRORIVA</t>
  </si>
  <si>
    <t>1792010721001</t>
  </si>
  <si>
    <t>CONSORCIO PETROLERO BLOQUE 17</t>
  </si>
  <si>
    <t>1792014921001</t>
  </si>
  <si>
    <t>Petrobell S.A.</t>
  </si>
  <si>
    <t>1792119375001</t>
  </si>
  <si>
    <t>CONSORCIO PEGASO – PUMA ORIENTE</t>
  </si>
  <si>
    <t>1792155975001</t>
  </si>
  <si>
    <t>1792260787001</t>
  </si>
  <si>
    <t>CONSORCIO PALANDA YUCA SUR</t>
  </si>
  <si>
    <t>1792701139001</t>
  </si>
  <si>
    <t>GREEN VALLEY RESOURCES GREENVALLEY</t>
  </si>
  <si>
    <t>1792832209001</t>
  </si>
  <si>
    <t>CONDOR SERVICIOS PETROLEROS CONSEPETRO S.A.</t>
  </si>
  <si>
    <t>Nombre completo de la empresa</t>
  </si>
  <si>
    <t>Tipo de compañía</t>
  </si>
  <si>
    <t>Número identificatorio de la empresa</t>
  </si>
  <si>
    <t>Sector</t>
  </si>
  <si>
    <t>Productos básicos (separados por comas)</t>
  </si>
  <si>
    <t xml:space="preserve">Listado bursátil o sitio web de la empresa </t>
  </si>
  <si>
    <t>Estado financiero auditado (o balance general, flujo de efectivo, estado de resultados, si no se dispone de aquél)</t>
  </si>
  <si>
    <t>Informe de pagos a gobiernos</t>
  </si>
  <si>
    <t>privada</t>
  </si>
  <si>
    <t>Minería</t>
  </si>
  <si>
    <t>EXTRACCIÓN DE MINERALES METALÍFEROS NO FERROSOS.</t>
  </si>
  <si>
    <t>no se dispone de aquel</t>
  </si>
  <si>
    <t>EXTRACCIÓN DE PIEDRA, ARENA Y ARCILLA.</t>
  </si>
  <si>
    <t>EXTRACCIÓN DE MINERALES DE HIERRO.</t>
  </si>
  <si>
    <t>ACTIVIDADES DE APOYO PARA LA EXPLOTACIÓN DE OTRAS MINAS Y CANTERAS.</t>
  </si>
  <si>
    <t>EXTRACCIÓN DE PETRÓLEO CRUDO.</t>
  </si>
  <si>
    <t>ACTIVIDADES DE SOCIEDADES DE CARTERA.</t>
  </si>
  <si>
    <t>EXTRACCIÓN DE GAS NATURAL.</t>
  </si>
  <si>
    <t>ACTIVIDADES DE APOYO PARA LA EXTRACCIÓN DE PETRÓLEO Y GAS NATURAL.</t>
  </si>
  <si>
    <t>Petróleo y Gas</t>
  </si>
  <si>
    <t>EXPLOTACIÓN DE MINAS Y CANTERAS N.C.P.</t>
  </si>
  <si>
    <t>REPARACIÓN DE PRODUCTOS ELABORADOS DE METAL, MAQUINARIA Y EQUIPO.</t>
  </si>
  <si>
    <t>DEMOLICIÓN Y PREPARACIÓN DEL TERRENO.</t>
  </si>
  <si>
    <t>FABRICACIÓN DE PRODUCTOS MINERALES NO METÁLICOS N.C.P.</t>
  </si>
  <si>
    <t>OTRAS ACTIVIDADES DE VENTA AL POR MAYOR ESPECIALIZADA.</t>
  </si>
  <si>
    <t>CONSTRUCCIÓN DE CARRETERAS Y LÍNEAS DE FERROCARRIL.</t>
  </si>
  <si>
    <t>VENTA AL POR MAYOR DE MAQUINARIAS EQUIPOS Y MATERIALES.</t>
  </si>
  <si>
    <t>empresas de titularidad estatal y corporaciones públicas</t>
  </si>
  <si>
    <t>TRANSPORTE MARÍTIMO Y DE CABOTAJE.</t>
  </si>
  <si>
    <t>ADMINISTRACIÓN DEL ESTADO Y APLICACIÓN DE LA POLÍTICA ECONÓMICA Y SOCIAL DE LA COMUNIDAD.</t>
  </si>
  <si>
    <t>Reporting projects' list</t>
  </si>
  <si>
    <t>Nombre completo del proyecto</t>
  </si>
  <si>
    <t>Número(s) de referencia del acuerdo legal: contrato, licencia, arrendamiento, concesión, ...</t>
  </si>
  <si>
    <t>Empresas afiliadas, comenzando por la Administradora</t>
  </si>
  <si>
    <t>Productos básicos (un producto/fila)</t>
  </si>
  <si>
    <t>Estado</t>
  </si>
  <si>
    <t>Producción (volumen)</t>
  </si>
  <si>
    <t>Unidad</t>
  </si>
  <si>
    <t>Producción (valor)</t>
  </si>
  <si>
    <t>Moneda</t>
  </si>
  <si>
    <t>“SAN CARLOS PANANTZA”</t>
  </si>
  <si>
    <t>Sin información</t>
  </si>
  <si>
    <t>Explorcobres S.A. (EXSA)</t>
  </si>
  <si>
    <t>Cobre</t>
  </si>
  <si>
    <t>En operaciones</t>
  </si>
  <si>
    <t>gr por tonelada</t>
  </si>
  <si>
    <t>“CANGREJOS”</t>
  </si>
  <si>
    <t>Odin Mining del Ecuador S.A.</t>
  </si>
  <si>
    <t>Oro</t>
  </si>
  <si>
    <t>Exploración</t>
  </si>
  <si>
    <t>“LA PLATA”</t>
  </si>
  <si>
    <t>Compañía Minera La Plata S.A.</t>
  </si>
  <si>
    <t>“FRUTA DEL NORTE”</t>
  </si>
  <si>
    <t>Aurelian Ecuador S.A.</t>
  </si>
  <si>
    <t>Oro y plata</t>
  </si>
  <si>
    <t>Explotación</t>
  </si>
  <si>
    <t>8,1 gr oro y 11,7 gr de plata</t>
  </si>
  <si>
    <t>“CURIPAMBA"</t>
  </si>
  <si>
    <t>Curimining S.A.</t>
  </si>
  <si>
    <t>“CASCABEL”</t>
  </si>
  <si>
    <t>Exploraciones Novomining S.A.</t>
  </si>
  <si>
    <t>“LlURIMAGUA”</t>
  </si>
  <si>
    <t>ENAMI EP en asociación con CODELCO</t>
  </si>
  <si>
    <t>“LOMA LARGA”</t>
  </si>
  <si>
    <t>Dundee Precius Metals Ecuador S.A.</t>
  </si>
  <si>
    <t>Oro, plata y cobre</t>
  </si>
  <si>
    <t>4,91 gr oro, 29,60 gr plata y 2900 gr</t>
  </si>
  <si>
    <t>gr por tonelada, menos cobre</t>
  </si>
  <si>
    <t>“MIRADOR”</t>
  </si>
  <si>
    <t>Ecuacorriente S.A. (ECSA).</t>
  </si>
  <si>
    <t>5,4 kg cobre y 0,17 gr oro</t>
  </si>
  <si>
    <t>“RUTA DEL COBRE”</t>
  </si>
  <si>
    <t>Compañía Minera Ruta del Cobre</t>
  </si>
  <si>
    <t>3,5 kg</t>
  </si>
  <si>
    <t>Summary data template</t>
  </si>
  <si>
    <r>
      <rPr>
        <sz val="11"/>
        <color rgb="FF000000"/>
        <rFont val="Franklin Gothic Book"/>
        <family val="2"/>
      </rPr>
      <t xml:space="preserve">La </t>
    </r>
    <r>
      <rPr>
        <b/>
        <sz val="11"/>
        <color rgb="FF000000"/>
        <rFont val="Franklin Gothic Book"/>
        <family val="2"/>
      </rPr>
      <t xml:space="preserve">Parte 4 (Ingresos del gobierno) </t>
    </r>
    <r>
      <rPr>
        <sz val="11"/>
        <color rgb="FF000000"/>
        <rFont val="Franklin Gothic Book"/>
        <family val="2"/>
      </rPr>
      <t>contiene datos exhaustivos sobre los ingresos del gobierno por flujo de ingreso, conforme a la clasificación del MEFP.</t>
    </r>
  </si>
  <si>
    <r>
      <t>1.</t>
    </r>
    <r>
      <rPr>
        <i/>
        <sz val="11"/>
        <color theme="1"/>
        <rFont val="Franklin Gothic Book"/>
        <family val="2"/>
      </rPr>
      <t xml:space="preserve"> </t>
    </r>
    <r>
      <rPr>
        <i/>
        <sz val="11"/>
        <color theme="1"/>
        <rFont val="Franklin Gothic Book"/>
        <family val="2"/>
      </rPr>
      <t xml:space="preserve">Ingrese la denominación de todos los </t>
    </r>
    <r>
      <rPr>
        <b/>
        <i/>
        <sz val="11"/>
        <color theme="1"/>
        <rFont val="Franklin Gothic Book"/>
        <family val="2"/>
      </rPr>
      <t>flujos de ingresos</t>
    </r>
    <r>
      <rPr>
        <i/>
        <sz val="11"/>
        <color theme="1"/>
        <rFont val="Franklin Gothic Book"/>
        <family val="2"/>
      </rPr>
      <t xml:space="preserve"> correspondientes a los sectores extractivos, incluidos aquellos ingresos ubicados por debajo de los umbrales de importancia relativa (se debería utilizar una fila por cada flujo de ingresos y entidad gubernamental individuales)</t>
    </r>
  </si>
  <si>
    <r>
      <rPr>
        <i/>
        <sz val="11"/>
        <color theme="1"/>
        <rFont val="Franklin Gothic Book"/>
        <family val="2"/>
      </rPr>
      <t xml:space="preserve">2. Ingrese el nombre de la </t>
    </r>
    <r>
      <rPr>
        <b/>
        <i/>
        <sz val="11"/>
        <color rgb="FF000000"/>
        <rFont val="Franklin Gothic Book"/>
        <family val="2"/>
      </rPr>
      <t>entidad gubernamental receptora</t>
    </r>
    <r>
      <rPr>
        <i/>
        <sz val="11"/>
        <color rgb="FF000000"/>
        <rFont val="Franklin Gothic Book"/>
        <family val="2"/>
      </rPr>
      <t xml:space="preserve"> (elíjala utilizando la lista desplegable. Aparecerá allí dado que ya ha ingresado la entidad gubernamental en la Parte 3).</t>
    </r>
  </si>
  <si>
    <r>
      <rPr>
        <i/>
        <sz val="11"/>
        <color theme="1"/>
        <rFont val="Franklin Gothic Book"/>
        <family val="2"/>
      </rPr>
      <t xml:space="preserve">3.Elija el </t>
    </r>
    <r>
      <rPr>
        <b/>
        <i/>
        <sz val="11"/>
        <color rgb="FF000000"/>
        <rFont val="Franklin Gothic Book"/>
        <family val="2"/>
      </rPr>
      <t>Sector</t>
    </r>
    <r>
      <rPr>
        <i/>
        <sz val="11"/>
        <color rgb="FF000000"/>
        <rFont val="Franklin Gothic Book"/>
        <family val="2"/>
      </rPr>
      <t xml:space="preserve"> y la </t>
    </r>
    <r>
      <rPr>
        <b/>
        <i/>
        <sz val="11"/>
        <color rgb="FF000000"/>
        <rFont val="Franklin Gothic Book"/>
        <family val="2"/>
      </rPr>
      <t>Clasificación de las EFP</t>
    </r>
    <r>
      <rPr>
        <i/>
        <sz val="11"/>
        <color rgb="FF000000"/>
        <rFont val="Franklin Gothic Book"/>
        <family val="2"/>
      </rPr>
      <t xml:space="preserve"> a los que se aplican estos ingresos.</t>
    </r>
    <r>
      <rPr>
        <i/>
        <sz val="11"/>
        <color rgb="FF000000"/>
        <rFont val="Franklin Gothic Book"/>
        <family val="2"/>
      </rPr>
      <t xml:space="preserve"> </t>
    </r>
    <r>
      <rPr>
        <i/>
        <sz val="11"/>
        <color rgb="FF000000"/>
        <rFont val="Franklin Gothic Book"/>
        <family val="2"/>
      </rPr>
      <t xml:space="preserve">Utilice la información orientativa brindada en el </t>
    </r>
    <r>
      <rPr>
        <i/>
        <u/>
        <sz val="11"/>
        <color rgb="FF000000"/>
        <rFont val="Franklin Gothic Book"/>
        <family val="2"/>
      </rPr>
      <t>Marco de las EFP para el régimen informativo del EITI.</t>
    </r>
    <r>
      <rPr>
        <i/>
        <u/>
        <sz val="11"/>
        <color rgb="FF000000"/>
        <rFont val="Franklin Gothic Book"/>
        <family val="2"/>
      </rPr>
      <t xml:space="preserve"> </t>
    </r>
    <r>
      <rPr>
        <sz val="11"/>
        <color rgb="FF000000"/>
        <rFont val="Franklin Gothic Book"/>
        <family val="2"/>
      </rPr>
      <t>En caso de que no sea posible desglosar por sector un determinado flujo de ingresos, elija "Otro".</t>
    </r>
  </si>
  <si>
    <r>
      <rPr>
        <i/>
        <sz val="11"/>
        <color theme="1"/>
        <rFont val="Franklin Gothic Book"/>
        <family val="2"/>
      </rPr>
      <t xml:space="preserve">4. En la columna </t>
    </r>
    <r>
      <rPr>
        <b/>
        <i/>
        <sz val="11"/>
        <color rgb="FF000000"/>
        <rFont val="Franklin Gothic Book"/>
        <family val="2"/>
      </rPr>
      <t>Valor de ingresos</t>
    </r>
    <r>
      <rPr>
        <i/>
        <sz val="11"/>
        <color rgb="FF000000"/>
        <rFont val="Franklin Gothic Book"/>
        <family val="2"/>
      </rPr>
      <t>, ingrese la cifra total de cada flujo de ingresos declarada por el gobierno, incluidos los ingresos no conciliados.</t>
    </r>
  </si>
  <si>
    <t xml:space="preserve"> Recuerde: los montos que las empresas pagan al gobierno por cuenta de sus empleados deberían excluirse (p. ej. los impuestos a las ganancias deducidos directamente del salario, las contribuciones de los empleados a la seguridad social, las retenciones tributarias), ya que no se consideran pagos de las empresas al gobierno.</t>
  </si>
  <si>
    <t>5. En caso de haber pagos en el Informe EITI que no coincidan con las categorías de las EFP, enumérelos en el recuadro titulado "Información adicional".</t>
  </si>
  <si>
    <t>Ingresos gubernamentales totales procedentes del sector extractivo (utilizando las EFP)</t>
  </si>
  <si>
    <t>Marco de las EFP para el régimen informativo del EITI</t>
  </si>
  <si>
    <r>
      <t>Requisito EITI 5.1.b</t>
    </r>
    <r>
      <rPr>
        <i/>
        <u/>
        <sz val="11"/>
        <rFont val="Franklin Gothic Book"/>
        <family val="2"/>
      </rPr>
      <t>: Clasificación de los ingresos</t>
    </r>
  </si>
  <si>
    <r>
      <t>Requisito EITI 4.1.d</t>
    </r>
    <r>
      <rPr>
        <b/>
        <i/>
        <u/>
        <sz val="11"/>
        <rFont val="Franklin Gothic Book"/>
        <family val="2"/>
      </rPr>
      <t>: Divulgación completa del gobierno</t>
    </r>
  </si>
  <si>
    <t>GFS Level 1</t>
  </si>
  <si>
    <t>GFS Level 2</t>
  </si>
  <si>
    <t>GFS Level 3</t>
  </si>
  <si>
    <t>GFS Level 4</t>
  </si>
  <si>
    <t>Clasificación según EFP</t>
  </si>
  <si>
    <t>Denominación del flujo de ingresos</t>
  </si>
  <si>
    <t>Entidad gubernamental</t>
  </si>
  <si>
    <t>Valor de ingresos</t>
  </si>
  <si>
    <t>¿Qué son las EFP?</t>
  </si>
  <si>
    <t>Impuestos generales a los bienes y servicios (IVA, impuesto a las ventas, impuesto a los ingresos brutos) (1141E)</t>
  </si>
  <si>
    <t>Impuesto a la renta</t>
  </si>
  <si>
    <t>Impuesto al valor agregado</t>
  </si>
  <si>
    <t>Otros impuestos</t>
  </si>
  <si>
    <t>110606-Gravámen a la tarifa de oleoducto</t>
  </si>
  <si>
    <t>110630-A la renta de actividades hidrocarburíferas</t>
  </si>
  <si>
    <t>Venta de bienes y servicios por unidades de gobierno (1421E)</t>
  </si>
  <si>
    <t>180701-De exportaciones de derivados de petróleo</t>
  </si>
  <si>
    <t>280736-De la venta anticipada de petróleo</t>
  </si>
  <si>
    <t>Regalías (1415E1)</t>
  </si>
  <si>
    <t>281220-De regalías de petróleo</t>
  </si>
  <si>
    <t>281242-De exportaciones directas de petróleo</t>
  </si>
  <si>
    <t>281262-Margen soberanía export. directas petróleo</t>
  </si>
  <si>
    <t>Otros impuestos a pagar por compañías de recursos naturales (116E)</t>
  </si>
  <si>
    <t>130128-Patentes de conservación minera</t>
  </si>
  <si>
    <t>130308-Regalías mineras</t>
  </si>
  <si>
    <t>Utilidades de monopolios de exportación de recursos naturales (1153E1)</t>
  </si>
  <si>
    <t>280205-De las utilidades de concesionarios mineros</t>
  </si>
  <si>
    <t>Total en USD</t>
  </si>
  <si>
    <t>Información adicional</t>
  </si>
  <si>
    <t>Toda información adicional que no reúna las condiciones para ser incluida en la tabla precedente, se ruega incluirla a continuación como comentarios.</t>
  </si>
  <si>
    <t>Comentario 1</t>
  </si>
  <si>
    <t>El impuesto a la renta fuente SRI se toma en específico al sector extractivo</t>
  </si>
  <si>
    <t>Comentario 2</t>
  </si>
  <si>
    <t>El ítem 110606-Gravámen a la tarifa de oleoducto se agrupa en 1141E</t>
  </si>
  <si>
    <t>Comentario 3</t>
  </si>
  <si>
    <t>El ítem 110630-A la renta de actividades hidrocarburíferas se agrupa en 1141E</t>
  </si>
  <si>
    <t>Comentario 4</t>
  </si>
  <si>
    <t>El ítem 180701-De exportaciones de derivados de petróleo se agrupa en 1421E</t>
  </si>
  <si>
    <t>Comentario 5</t>
  </si>
  <si>
    <t>El ítem 280736-De la venta anticipada de petróleo se agrupa en 1421E</t>
  </si>
  <si>
    <t>Comentario 6</t>
  </si>
  <si>
    <t>El ítem 281220-De regalías de petróleo se agrupa en 1415E1</t>
  </si>
  <si>
    <t>Comentario 7</t>
  </si>
  <si>
    <t>El ítem 281242-De exportaciones directas de petróleo se agrupa en 1421E</t>
  </si>
  <si>
    <t>Comentario 8</t>
  </si>
  <si>
    <t>El ítem 281262-Margen soberanía export. directas petróleo se agrupa en 1421E</t>
  </si>
  <si>
    <t>Comentario 9</t>
  </si>
  <si>
    <t>Comentario 10</t>
  </si>
  <si>
    <t>El ítem 130128-Patentes de conservación minera se agrupa en 116E</t>
  </si>
  <si>
    <t>Comentario 11</t>
  </si>
  <si>
    <t>El ítem 130308-Regalías mineras se agrupa en 1415E1</t>
  </si>
  <si>
    <t>Comentario 12</t>
  </si>
  <si>
    <t>El ítem 280205-De las utilidades de concesionarios mineros se agrupa en 1153E1</t>
  </si>
  <si>
    <t>Comentario 13</t>
  </si>
  <si>
    <t>De la recaudación de margen de soberanía se colocó al SRI, sin embargo no es la entidad recaudatoria, se registra como ingreso dentro del Ministerio de Economía y Finanzas</t>
  </si>
  <si>
    <r>
      <rPr>
        <sz val="11"/>
        <color rgb="FF000000"/>
        <rFont val="Franklin Gothic Book"/>
        <family val="2"/>
      </rPr>
      <t xml:space="preserve">La </t>
    </r>
    <r>
      <rPr>
        <b/>
        <sz val="11"/>
        <color rgb="FF000000"/>
        <rFont val="Franklin Gothic Book"/>
        <family val="2"/>
      </rPr>
      <t xml:space="preserve">Parte 5 (Datos de las empresas) </t>
    </r>
    <r>
      <rPr>
        <sz val="11"/>
        <color rgb="FF000000"/>
        <rFont val="Franklin Gothic Book"/>
        <family val="2"/>
      </rPr>
      <t>contiene datos a nivel de empresa y de proyecto por flujo de ingresos.</t>
    </r>
    <r>
      <rPr>
        <sz val="11"/>
        <color rgb="FF000000"/>
        <rFont val="Franklin Gothic Book"/>
        <family val="2"/>
      </rPr>
      <t xml:space="preserve"> </t>
    </r>
    <r>
      <rPr>
        <sz val="11"/>
        <color rgb="FF000000"/>
        <rFont val="Franklin Gothic Book"/>
        <family val="2"/>
      </rPr>
      <t>Las empresas y los proyectos se encuentran disponibles en el menú desplegable dado que los datos se ingresaron en la hoja 3.</t>
    </r>
    <r>
      <rPr>
        <sz val="11"/>
        <color rgb="FF000000"/>
        <rFont val="Franklin Gothic Book"/>
        <family val="2"/>
      </rPr>
      <t xml:space="preserve"> </t>
    </r>
  </si>
  <si>
    <r>
      <t>1. Seleccione del menú desplegable el nombre de la</t>
    </r>
    <r>
      <rPr>
        <b/>
        <i/>
        <sz val="11"/>
        <color theme="1"/>
        <rFont val="Franklin Gothic Book"/>
        <family val="2"/>
      </rPr>
      <t xml:space="preserve"> empresa</t>
    </r>
  </si>
  <si>
    <r>
      <rPr>
        <i/>
        <sz val="11"/>
        <color theme="1"/>
        <rFont val="Franklin Gothic Book"/>
        <family val="2"/>
      </rPr>
      <t>2.</t>
    </r>
    <r>
      <rPr>
        <i/>
        <sz val="11"/>
        <color theme="1"/>
        <rFont val="Franklin Gothic Book"/>
        <family val="2"/>
      </rPr>
      <t xml:space="preserve"> </t>
    </r>
    <r>
      <rPr>
        <i/>
        <sz val="11"/>
        <color theme="1"/>
        <rFont val="Franklin Gothic Book"/>
        <family val="2"/>
      </rPr>
      <t xml:space="preserve">Seleccione del menú desplegable la </t>
    </r>
    <r>
      <rPr>
        <b/>
        <i/>
        <sz val="11"/>
        <color theme="1"/>
        <rFont val="Franklin Gothic Book"/>
        <family val="2"/>
      </rPr>
      <t>entidad gubernamental recaudadora</t>
    </r>
    <r>
      <rPr>
        <i/>
        <sz val="11"/>
        <color theme="1"/>
        <rFont val="Franklin Gothic Book"/>
        <family val="2"/>
      </rPr>
      <t xml:space="preserve"> y </t>
    </r>
    <r>
      <rPr>
        <b/>
        <i/>
        <sz val="11"/>
        <color theme="1"/>
        <rFont val="Franklin Gothic Book"/>
        <family val="2"/>
      </rPr>
      <t>la denominación del pago</t>
    </r>
  </si>
  <si>
    <r>
      <rPr>
        <i/>
        <sz val="11"/>
        <color theme="1"/>
        <rFont val="Franklin Gothic Book"/>
        <family val="2"/>
      </rPr>
      <t>3.</t>
    </r>
    <r>
      <rPr>
        <i/>
        <sz val="11"/>
        <color theme="1"/>
        <rFont val="Franklin Gothic Book"/>
        <family val="2"/>
      </rPr>
      <t xml:space="preserve"> </t>
    </r>
    <r>
      <rPr>
        <i/>
        <sz val="11"/>
        <color theme="1"/>
        <rFont val="Franklin Gothic Book"/>
        <family val="2"/>
      </rPr>
      <t xml:space="preserve">Indique si el flujo de pago (i) </t>
    </r>
    <r>
      <rPr>
        <b/>
        <i/>
        <sz val="11"/>
        <color theme="1"/>
        <rFont val="Franklin Gothic Book"/>
        <family val="2"/>
      </rPr>
      <t>se impone sobre el proyecto</t>
    </r>
    <r>
      <rPr>
        <i/>
        <sz val="11"/>
        <color theme="1"/>
        <rFont val="Franklin Gothic Book"/>
        <family val="2"/>
      </rPr>
      <t xml:space="preserve"> y (ii) </t>
    </r>
    <r>
      <rPr>
        <b/>
        <i/>
        <sz val="11"/>
        <color theme="1"/>
        <rFont val="Franklin Gothic Book"/>
        <family val="2"/>
      </rPr>
      <t>se informa por proyecto</t>
    </r>
  </si>
  <si>
    <r>
      <t>4.</t>
    </r>
    <r>
      <rPr>
        <i/>
        <sz val="11"/>
        <color theme="1"/>
        <rFont val="Franklin Gothic Book"/>
        <family val="2"/>
      </rPr>
      <t xml:space="preserve"> </t>
    </r>
    <r>
      <rPr>
        <i/>
        <sz val="11"/>
        <color theme="1"/>
        <rFont val="Franklin Gothic Book"/>
        <family val="2"/>
      </rPr>
      <t>Ingrese la información del proyecto:</t>
    </r>
    <r>
      <rPr>
        <i/>
        <sz val="11"/>
        <color theme="1"/>
        <rFont val="Franklin Gothic Book"/>
        <family val="2"/>
      </rPr>
      <t xml:space="preserve"> </t>
    </r>
    <r>
      <rPr>
        <b/>
        <i/>
        <sz val="11"/>
        <color theme="1"/>
        <rFont val="Franklin Gothic Book"/>
        <family val="2"/>
      </rPr>
      <t>nombre del proyecto</t>
    </r>
    <r>
      <rPr>
        <i/>
        <sz val="11"/>
        <color theme="1"/>
        <rFont val="Franklin Gothic Book"/>
        <family val="2"/>
      </rPr>
      <t xml:space="preserve">, y </t>
    </r>
    <r>
      <rPr>
        <b/>
        <i/>
        <sz val="11"/>
        <color theme="1"/>
        <rFont val="Franklin Gothic Book"/>
        <family val="2"/>
      </rPr>
      <t>moneda de la información</t>
    </r>
  </si>
  <si>
    <r>
      <t xml:space="preserve">5. Indique el </t>
    </r>
    <r>
      <rPr>
        <b/>
        <i/>
        <sz val="11"/>
        <color theme="1"/>
        <rFont val="Franklin Gothic Book"/>
        <family val="2"/>
      </rPr>
      <t>valor de ingresos</t>
    </r>
    <r>
      <rPr>
        <i/>
        <sz val="11"/>
        <color theme="1"/>
        <rFont val="Franklin Gothic Book"/>
        <family val="2"/>
      </rPr>
      <t xml:space="preserve"> </t>
    </r>
    <r>
      <rPr>
        <i/>
        <u/>
        <sz val="11"/>
        <color theme="1"/>
        <rFont val="Franklin Gothic Book"/>
        <family val="2"/>
      </rPr>
      <t>divulgado por el gobierno</t>
    </r>
    <r>
      <rPr>
        <i/>
        <sz val="11"/>
        <color theme="1"/>
        <rFont val="Franklin Gothic Book"/>
        <family val="2"/>
      </rPr>
      <t xml:space="preserve"> y todo </t>
    </r>
    <r>
      <rPr>
        <b/>
        <i/>
        <sz val="11"/>
        <color theme="1"/>
        <rFont val="Franklin Gothic Book"/>
        <family val="2"/>
      </rPr>
      <t>comentario</t>
    </r>
    <r>
      <rPr>
        <i/>
        <sz val="11"/>
        <color theme="1"/>
        <rFont val="Franklin Gothic Book"/>
        <family val="2"/>
      </rPr>
      <t xml:space="preserve"> que pueda ser aplicable</t>
    </r>
  </si>
  <si>
    <t>Ingresos del gobierno por empresa y proyecto</t>
  </si>
  <si>
    <r>
      <t>Requisito EITI 4.1.c</t>
    </r>
    <r>
      <rPr>
        <b/>
        <i/>
        <u/>
        <sz val="11"/>
        <rFont val="Franklin Gothic Book"/>
        <family val="2"/>
      </rPr>
      <t xml:space="preserve">: Pagos de empresas </t>
    </r>
    <r>
      <rPr>
        <b/>
        <i/>
        <u/>
        <sz val="11"/>
        <color theme="10"/>
        <rFont val="Franklin Gothic Book"/>
        <family val="2"/>
      </rPr>
      <t xml:space="preserve">;  Requisito 4.7: </t>
    </r>
    <r>
      <rPr>
        <b/>
        <i/>
        <u/>
        <sz val="11"/>
        <rFont val="Franklin Gothic Book"/>
        <family val="2"/>
      </rPr>
      <t>Información a nivel de proyecto</t>
    </r>
  </si>
  <si>
    <t>Empresa</t>
  </si>
  <si>
    <t>Se recauda sobre el proyecto (S/N)</t>
  </si>
  <si>
    <t>Se informa por proyecto (S/N)</t>
  </si>
  <si>
    <t>Nombre del proyecto</t>
  </si>
  <si>
    <t>Moneda de la información</t>
  </si>
  <si>
    <t>Pago realizado en especie (S/N)</t>
  </si>
  <si>
    <t>Volumen en especie (si corresponde)</t>
  </si>
  <si>
    <t>Unidad (si corresponde)</t>
  </si>
  <si>
    <t>Comentarios</t>
  </si>
  <si>
    <t>sin información de vlumen en especie ni unidad</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</si>
  <si>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</si>
  <si>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</si>
  <si>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</si>
  <si>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</si>
  <si>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</si>
  <si>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</si>
  <si>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</si>
  <si>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</si>
  <si>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</si>
  <si>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</si>
  <si>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Alpha-3 Code</t>
  </si>
  <si>
    <t>ISO Numeric Code (UN M49)</t>
  </si>
  <si>
    <t>Currency code (ISO-4217)</t>
  </si>
  <si>
    <t>Currency code num (ISO-4217)</t>
  </si>
  <si>
    <t>Currency</t>
  </si>
  <si>
    <t>List</t>
  </si>
  <si>
    <t>HS ProductCode</t>
  </si>
  <si>
    <t>HS Product Description</t>
  </si>
  <si>
    <t>HS Product Description w volumen</t>
  </si>
  <si>
    <t>Combined</t>
  </si>
  <si>
    <t>GFS description</t>
  </si>
  <si>
    <t>GFS Code</t>
  </si>
  <si>
    <t>Sector(s)</t>
  </si>
  <si>
    <t>Project phases</t>
  </si>
  <si>
    <t>&lt; Tipo de organismo &gt;</t>
  </si>
  <si>
    <t>United States of America</t>
  </si>
  <si>
    <t>US</t>
  </si>
  <si>
    <t>USA</t>
  </si>
  <si>
    <t>840</t>
  </si>
  <si>
    <t>United States dollar</t>
  </si>
  <si>
    <t>&lt; Elija una opción &gt;</t>
  </si>
  <si>
    <t>2501</t>
  </si>
  <si>
    <t>Sal y cloruro de sodio puro (2501)</t>
  </si>
  <si>
    <t>Sal y cloruro de sodio puro (2501), volumenn</t>
  </si>
  <si>
    <t>Impuestos ordinarios a las ganancias, las utilidades y las ganancias de capital (1112E1)</t>
  </si>
  <si>
    <t>Impuestos ordinarios a las ganancias, las utilidades y las ganancias de capital</t>
  </si>
  <si>
    <t>1112E1</t>
  </si>
  <si>
    <t>Impuestos (11E)</t>
  </si>
  <si>
    <t>Impuestos a las ganancias, las utilidades y las ganancias de capital (111E)</t>
  </si>
  <si>
    <t>&lt;Elija un sector&gt;</t>
  </si>
  <si>
    <t>&lt; Elija una fase &gt;</t>
  </si>
  <si>
    <t>Afghanistan</t>
  </si>
  <si>
    <t>AF</t>
  </si>
  <si>
    <t>AFG</t>
  </si>
  <si>
    <t>4</t>
  </si>
  <si>
    <t>AFN</t>
  </si>
  <si>
    <t>Afghan afghani</t>
  </si>
  <si>
    <t>2502</t>
  </si>
  <si>
    <t>Piritas de hierro (2502)</t>
  </si>
  <si>
    <t>Piritas de hierro (2502), volumen</t>
  </si>
  <si>
    <t>Impuestos extraordinarios a las ganancias, las utilidades y las ganancias de capital (1112E2)</t>
  </si>
  <si>
    <t>Impuestos extraordinarios a las ganancias, las utilidades y las ganancias de capital</t>
  </si>
  <si>
    <t>1112E2</t>
  </si>
  <si>
    <t>Gobierno de estado</t>
  </si>
  <si>
    <t>Aland Islands</t>
  </si>
  <si>
    <t>AX</t>
  </si>
  <si>
    <t>ALA</t>
  </si>
  <si>
    <t>248</t>
  </si>
  <si>
    <t>EUR</t>
  </si>
  <si>
    <t>Euro</t>
  </si>
  <si>
    <t>2503</t>
  </si>
  <si>
    <t>Azufre de cualquier clase (2503)</t>
  </si>
  <si>
    <t>Azufre de cualquier clase (2503), volumen</t>
  </si>
  <si>
    <t>Impuestos a la nómina y al personal de trabajo (112E)</t>
  </si>
  <si>
    <t>Impuestos a la nómina y al personal de trabajo</t>
  </si>
  <si>
    <t>112E</t>
  </si>
  <si>
    <t>Producción</t>
  </si>
  <si>
    <t>Gobierno Local</t>
  </si>
  <si>
    <t>Albania</t>
  </si>
  <si>
    <t>AL</t>
  </si>
  <si>
    <t>ALB</t>
  </si>
  <si>
    <t>8</t>
  </si>
  <si>
    <t>ALL</t>
  </si>
  <si>
    <t>Albanian lek</t>
  </si>
  <si>
    <t>2504</t>
  </si>
  <si>
    <t>Grafito natural (2504)</t>
  </si>
  <si>
    <t>Grafito natural (2504), volumen</t>
  </si>
  <si>
    <t>Impuestos a la propiedad (113E)</t>
  </si>
  <si>
    <t>Impuestos a la propiedad</t>
  </si>
  <si>
    <t>113E</t>
  </si>
  <si>
    <t>Desarrollo</t>
  </si>
  <si>
    <t>Algeria</t>
  </si>
  <si>
    <t>DZ</t>
  </si>
  <si>
    <t>DZA</t>
  </si>
  <si>
    <t>12</t>
  </si>
  <si>
    <t>DZD</t>
  </si>
  <si>
    <t>Algerian dinar</t>
  </si>
  <si>
    <t>2505</t>
  </si>
  <si>
    <t>Arenas naturales de cualquier clase (2505)</t>
  </si>
  <si>
    <t>Arenas naturales de cualquier clase (2505), volumen</t>
  </si>
  <si>
    <t>Impuestos generales a los bienes y servicios (IVA, impuesto a las ventas, impuesto a los ingresos brutos)</t>
  </si>
  <si>
    <t>1141E</t>
  </si>
  <si>
    <t>Impuestos a los bienes y servicios (114E)</t>
  </si>
  <si>
    <t>Otra</t>
  </si>
  <si>
    <t>American Samoa</t>
  </si>
  <si>
    <t>AS</t>
  </si>
  <si>
    <t>ASM</t>
  </si>
  <si>
    <t>16</t>
  </si>
  <si>
    <t>7202</t>
  </si>
  <si>
    <t>Ferroaleaciones (7202)</t>
  </si>
  <si>
    <t>Impuestos al consumo (1142E)</t>
  </si>
  <si>
    <t>Impuestos al consumo</t>
  </si>
  <si>
    <t>1142E</t>
  </si>
  <si>
    <t>Andorra</t>
  </si>
  <si>
    <t>AD</t>
  </si>
  <si>
    <t>AND</t>
  </si>
  <si>
    <t>20</t>
  </si>
  <si>
    <t>Table 4 - Currency code list</t>
  </si>
  <si>
    <t>2506</t>
  </si>
  <si>
    <t>Cuarzo (2506)</t>
  </si>
  <si>
    <t>Cuarzo (2506), volumen</t>
  </si>
  <si>
    <t>Tasas de licencia (114521E)</t>
  </si>
  <si>
    <t>Tasas de licencia</t>
  </si>
  <si>
    <t>114521E</t>
  </si>
  <si>
    <t>Impuestos sobre el uso de bienes/permiso para usar bienes o realizar actividades (1145E)</t>
  </si>
  <si>
    <t>Angola</t>
  </si>
  <si>
    <t>AO</t>
  </si>
  <si>
    <t>AGO</t>
  </si>
  <si>
    <t>24</t>
  </si>
  <si>
    <t>AOA</t>
  </si>
  <si>
    <t>Angolan kwanza</t>
  </si>
  <si>
    <t>2507</t>
  </si>
  <si>
    <t>Caolin (2507)</t>
  </si>
  <si>
    <t>Caolin (2507), volumen</t>
  </si>
  <si>
    <t>Impuestos a las emisiones y la contaminación (114522E)</t>
  </si>
  <si>
    <t>Impuestos a las emisiones y la contaminación</t>
  </si>
  <si>
    <t>114522E</t>
  </si>
  <si>
    <t>Anguilla</t>
  </si>
  <si>
    <t>AI</t>
  </si>
  <si>
    <t>AIA</t>
  </si>
  <si>
    <t>660</t>
  </si>
  <si>
    <t>XCD</t>
  </si>
  <si>
    <t>East Caribbean dollar</t>
  </si>
  <si>
    <t>AED</t>
  </si>
  <si>
    <t>United Arab Emirates dirham</t>
  </si>
  <si>
    <t>2508</t>
  </si>
  <si>
    <t>Las demás arcillas (2508)</t>
  </si>
  <si>
    <t>Las demás arcillas (2508), volumen</t>
  </si>
  <si>
    <t>Impuestos a vehículos motorizados (11451E)</t>
  </si>
  <si>
    <t>Impuestos a vehículos motorizados</t>
  </si>
  <si>
    <t>11451E</t>
  </si>
  <si>
    <t>Antigua and Barbuda</t>
  </si>
  <si>
    <t>AG</t>
  </si>
  <si>
    <t>ATG</t>
  </si>
  <si>
    <t>28</t>
  </si>
  <si>
    <t>2509</t>
  </si>
  <si>
    <t>Creta. (2509)</t>
  </si>
  <si>
    <t>Creta. (2509), volumen</t>
  </si>
  <si>
    <t>Tasas aduaneras y a importaciones (1151E)</t>
  </si>
  <si>
    <t>Tasas aduaneras y a importaciones</t>
  </si>
  <si>
    <t>1151E</t>
  </si>
  <si>
    <t>Impuestos sobre las transacciones y el comercio internacional (115E)</t>
  </si>
  <si>
    <t>Argentina</t>
  </si>
  <si>
    <t>AR</t>
  </si>
  <si>
    <t>ARG</t>
  </si>
  <si>
    <t>32</t>
  </si>
  <si>
    <t>ARS</t>
  </si>
  <si>
    <t>Argentine peso</t>
  </si>
  <si>
    <t>2510</t>
  </si>
  <si>
    <t>Fosfatos de calcio naturales (2510)</t>
  </si>
  <si>
    <t>Fosfatos de calcio naturales (2510), volumen</t>
  </si>
  <si>
    <t>Impuestos a las exportaciones (1152E)</t>
  </si>
  <si>
    <t>Impuestos a las exportaciones</t>
  </si>
  <si>
    <t>1152E</t>
  </si>
  <si>
    <t>Armenia</t>
  </si>
  <si>
    <t>AM</t>
  </si>
  <si>
    <t>ARM</t>
  </si>
  <si>
    <t>51</t>
  </si>
  <si>
    <t>AMD</t>
  </si>
  <si>
    <t>Armenian dram</t>
  </si>
  <si>
    <t>2511</t>
  </si>
  <si>
    <t>Sulfato de bario natural (2511)</t>
  </si>
  <si>
    <t>Sulfato de bario natural (2511), volumen</t>
  </si>
  <si>
    <t>Utilidades de monopolios de exportación de recursos naturales</t>
  </si>
  <si>
    <t>1153E1</t>
  </si>
  <si>
    <t>Aruba</t>
  </si>
  <si>
    <t>AW</t>
  </si>
  <si>
    <t>ABW</t>
  </si>
  <si>
    <t>533</t>
  </si>
  <si>
    <t>AWG</t>
  </si>
  <si>
    <t>Aruban florin</t>
  </si>
  <si>
    <t>ANG</t>
  </si>
  <si>
    <t>Netherlands Antillean guilder</t>
  </si>
  <si>
    <t>2512</t>
  </si>
  <si>
    <t>Harinas silíceas fósiles (2512)</t>
  </si>
  <si>
    <t>Harinas silíceas fósiles (2512), volumen</t>
  </si>
  <si>
    <t>Otros impuestos a pagar por compañías de recursos naturales</t>
  </si>
  <si>
    <t>116E</t>
  </si>
  <si>
    <t>Australia</t>
  </si>
  <si>
    <t>AU</t>
  </si>
  <si>
    <t>AUS</t>
  </si>
  <si>
    <t>36</t>
  </si>
  <si>
    <t>AUD</t>
  </si>
  <si>
    <t>Australian dollar</t>
  </si>
  <si>
    <t>2513</t>
  </si>
  <si>
    <t>Piedra pómez (2513)</t>
  </si>
  <si>
    <t>Piedra pómez (2513), volumen</t>
  </si>
  <si>
    <t>Contribuciones de empleadores a la seguridad social (1212E)</t>
  </si>
  <si>
    <t>Contribuciones de empleadores a la seguridad social</t>
  </si>
  <si>
    <t>1212E</t>
  </si>
  <si>
    <t>Aportes sociales (12E)</t>
  </si>
  <si>
    <t>Austria</t>
  </si>
  <si>
    <t>AT</t>
  </si>
  <si>
    <t>AUT</t>
  </si>
  <si>
    <t>40</t>
  </si>
  <si>
    <t>2514</t>
  </si>
  <si>
    <t>Pizarra (2514)</t>
  </si>
  <si>
    <t>Pizarra (2514), volumen</t>
  </si>
  <si>
    <t>Provenientes de empresas estatales (1412E1)</t>
  </si>
  <si>
    <t>Provenientes de empresas estatales</t>
  </si>
  <si>
    <t>1412E1</t>
  </si>
  <si>
    <t>Otros ingresos (14E)</t>
  </si>
  <si>
    <t>Ingresos por propiedades (141E)</t>
  </si>
  <si>
    <t>Dividendos (1412E)</t>
  </si>
  <si>
    <t>Azerbaijan</t>
  </si>
  <si>
    <t>AZ</t>
  </si>
  <si>
    <t>AZE</t>
  </si>
  <si>
    <t>31</t>
  </si>
  <si>
    <t>AZN</t>
  </si>
  <si>
    <t>Azerbaijani manat</t>
  </si>
  <si>
    <t>2515</t>
  </si>
  <si>
    <t>Mármol (2515)</t>
  </si>
  <si>
    <t>Mármol (2515), volumen</t>
  </si>
  <si>
    <t>Provenientes de participaciones (capital) gubernamental (1412E2)</t>
  </si>
  <si>
    <t>Provenientes de participaciones (capital) gubernamental</t>
  </si>
  <si>
    <t>1412E2</t>
  </si>
  <si>
    <t>Bahamas</t>
  </si>
  <si>
    <t>BS</t>
  </si>
  <si>
    <t>BHS</t>
  </si>
  <si>
    <t>44</t>
  </si>
  <si>
    <t>BSD</t>
  </si>
  <si>
    <t>Bahamian dollar</t>
  </si>
  <si>
    <t>2516</t>
  </si>
  <si>
    <t>Granito (2516)</t>
  </si>
  <si>
    <t>Granito (2516), volumen</t>
  </si>
  <si>
    <t>Retiros de ingresos de cuasicorporaciones (1413E)</t>
  </si>
  <si>
    <t>Retiros de ingresos de cuasicorporaciones</t>
  </si>
  <si>
    <t>1413E</t>
  </si>
  <si>
    <t>Bahrain</t>
  </si>
  <si>
    <t>BH</t>
  </si>
  <si>
    <t>BHR</t>
  </si>
  <si>
    <t>48</t>
  </si>
  <si>
    <t>BHD</t>
  </si>
  <si>
    <t>Bahraini dinar</t>
  </si>
  <si>
    <t>2517</t>
  </si>
  <si>
    <t>Cantos (2517)</t>
  </si>
  <si>
    <t>Cantos (2517), volumen</t>
  </si>
  <si>
    <t>Regalías</t>
  </si>
  <si>
    <t>1415E1</t>
  </si>
  <si>
    <t>Alquiler (1415E)</t>
  </si>
  <si>
    <t>Bangladesh</t>
  </si>
  <si>
    <t>BD</t>
  </si>
  <si>
    <t>BGD</t>
  </si>
  <si>
    <t>50</t>
  </si>
  <si>
    <t>BDT</t>
  </si>
  <si>
    <t>Bangladeshi taka</t>
  </si>
  <si>
    <t>BAM</t>
  </si>
  <si>
    <t>Bosnia and Herzegovina convertible mark</t>
  </si>
  <si>
    <t>2518</t>
  </si>
  <si>
    <t>Dolomita (2518)</t>
  </si>
  <si>
    <t>Dolomita (2518), volumen</t>
  </si>
  <si>
    <t>Bonificaciones (1415E2)</t>
  </si>
  <si>
    <t>Bonificaciones</t>
  </si>
  <si>
    <t>1415E2</t>
  </si>
  <si>
    <t>Barbados</t>
  </si>
  <si>
    <t>BB</t>
  </si>
  <si>
    <t>BRB</t>
  </si>
  <si>
    <t>52</t>
  </si>
  <si>
    <t>BBD</t>
  </si>
  <si>
    <t>Barbadian dollar</t>
  </si>
  <si>
    <t>2519</t>
  </si>
  <si>
    <t>Carbonato de magnesio natural (magnesita) (2519)</t>
  </si>
  <si>
    <t>Carbonato de magnesio natural (magnesita) (2519), volumen</t>
  </si>
  <si>
    <t>Entregado/pagado directamente al gobierno (1415E31)</t>
  </si>
  <si>
    <t>Entregado/pagado directamente al gobierno</t>
  </si>
  <si>
    <t>1415E31</t>
  </si>
  <si>
    <t>Derechos sobre la producción (en efectivo y en especie) (1415E3)</t>
  </si>
  <si>
    <t>Belarus</t>
  </si>
  <si>
    <t>BY</t>
  </si>
  <si>
    <t>BLR</t>
  </si>
  <si>
    <t>112</t>
  </si>
  <si>
    <t>BYR</t>
  </si>
  <si>
    <t>Belarussian ruble</t>
  </si>
  <si>
    <t>2520</t>
  </si>
  <si>
    <t>Yeso natural (2520)</t>
  </si>
  <si>
    <t>Yeso natural (2520), volumen</t>
  </si>
  <si>
    <t>Entregado/pagado a empresas estatales (1415E32)</t>
  </si>
  <si>
    <t>Entregado/pagado a empresas estatales</t>
  </si>
  <si>
    <t>1415E32</t>
  </si>
  <si>
    <t>Belgium</t>
  </si>
  <si>
    <t>BE</t>
  </si>
  <si>
    <t>BEL</t>
  </si>
  <si>
    <t>56</t>
  </si>
  <si>
    <t>BGN</t>
  </si>
  <si>
    <t>Bulgarian lev (old)</t>
  </si>
  <si>
    <t>2521</t>
  </si>
  <si>
    <t>Castinas (2521)</t>
  </si>
  <si>
    <t>Castinas (2521), volumen</t>
  </si>
  <si>
    <t>Transferencias obligatorias al gobierno (infraestructura, etc.) (1415E4)</t>
  </si>
  <si>
    <t>Transferencias obligatorias al gobierno (infraestructura, etc.)</t>
  </si>
  <si>
    <t>1415E4</t>
  </si>
  <si>
    <t>Belize</t>
  </si>
  <si>
    <t>BZ</t>
  </si>
  <si>
    <t>BLZ</t>
  </si>
  <si>
    <t>84</t>
  </si>
  <si>
    <t>BZD</t>
  </si>
  <si>
    <t>Belize dollar</t>
  </si>
  <si>
    <t>2522</t>
  </si>
  <si>
    <t>Cal viva (2522)</t>
  </si>
  <si>
    <t>Cal viva (2522), volumen</t>
  </si>
  <si>
    <t>Pagos de otros alquileres (1415E5)</t>
  </si>
  <si>
    <t>Pagos de otros alquileres</t>
  </si>
  <si>
    <t>1415E5</t>
  </si>
  <si>
    <t>Benin</t>
  </si>
  <si>
    <t>BJ</t>
  </si>
  <si>
    <t>BEN</t>
  </si>
  <si>
    <t>204</t>
  </si>
  <si>
    <t>XOF</t>
  </si>
  <si>
    <t>West African CFA franc</t>
  </si>
  <si>
    <t>BIF</t>
  </si>
  <si>
    <t>Burundian franc</t>
  </si>
  <si>
    <t>2523</t>
  </si>
  <si>
    <t>Cementos hidráulicos (2523)</t>
  </si>
  <si>
    <t>Cementos hidráulicos (2523), volumen</t>
  </si>
  <si>
    <t>Venta de bienes y servicios por unidades de gobierno</t>
  </si>
  <si>
    <t>1421E</t>
  </si>
  <si>
    <t>Venta de bienes y servicios (142E)</t>
  </si>
  <si>
    <t>Bermuda</t>
  </si>
  <si>
    <t>BM</t>
  </si>
  <si>
    <t>BMU</t>
  </si>
  <si>
    <t>60</t>
  </si>
  <si>
    <t>BMD</t>
  </si>
  <si>
    <t>Bermudian dollar</t>
  </si>
  <si>
    <t>2524</t>
  </si>
  <si>
    <t>Amianto (asbesto). (2524)</t>
  </si>
  <si>
    <t>Amianto (asbesto). (2524), volumen</t>
  </si>
  <si>
    <t>Honorarios administrativos por servicios del gobierno (1422E)</t>
  </si>
  <si>
    <t>Honorarios administrativos por servicios del gobierno</t>
  </si>
  <si>
    <t>1422E</t>
  </si>
  <si>
    <t>Bhutan</t>
  </si>
  <si>
    <t>BT</t>
  </si>
  <si>
    <t>BTN</t>
  </si>
  <si>
    <t>64</t>
  </si>
  <si>
    <t>Bhutanese ngultrum</t>
  </si>
  <si>
    <t>BND</t>
  </si>
  <si>
    <t>Brunei dollar</t>
  </si>
  <si>
    <t>2525</t>
  </si>
  <si>
    <t>Mica (2525)</t>
  </si>
  <si>
    <t>Mica (2525), volumen</t>
  </si>
  <si>
    <t>Multas, penalidades y prendas (143E)</t>
  </si>
  <si>
    <t>Multas, penalidades y prendas</t>
  </si>
  <si>
    <t>143E</t>
  </si>
  <si>
    <t>Bolivia</t>
  </si>
  <si>
    <t>BO</t>
  </si>
  <si>
    <t>BOL</t>
  </si>
  <si>
    <t>68</t>
  </si>
  <si>
    <t>BOB</t>
  </si>
  <si>
    <t>Bolivian boliviano</t>
  </si>
  <si>
    <t>2526</t>
  </si>
  <si>
    <t>Esteatita natural (2526)</t>
  </si>
  <si>
    <t>Esteatita natural (2526), volumen</t>
  </si>
  <si>
    <t>Transferencias voluntarias al gobierno (donaciones) (144E1)</t>
  </si>
  <si>
    <t>Transferencias voluntarias al gobierno (donaciones)</t>
  </si>
  <si>
    <t>144E1</t>
  </si>
  <si>
    <t>Bosnia and Herzegovina</t>
  </si>
  <si>
    <t>BA</t>
  </si>
  <si>
    <t>BIH</t>
  </si>
  <si>
    <t>70</t>
  </si>
  <si>
    <t>BRL</t>
  </si>
  <si>
    <t>Brazilian real</t>
  </si>
  <si>
    <t>2527</t>
  </si>
  <si>
    <t>Criolita (2527)</t>
  </si>
  <si>
    <t>Criolita (2527), volumen</t>
  </si>
  <si>
    <t>&lt;Elegir del menú&gt;</t>
  </si>
  <si>
    <t>Botswana</t>
  </si>
  <si>
    <t>BW</t>
  </si>
  <si>
    <t>BWA</t>
  </si>
  <si>
    <t>72</t>
  </si>
  <si>
    <t>BWP</t>
  </si>
  <si>
    <t>Botswana pula</t>
  </si>
  <si>
    <t>2528</t>
  </si>
  <si>
    <t>Boratos naturales y sus concentrados (2528)</t>
  </si>
  <si>
    <t>Boratos naturales y sus concentrados (2528), volumen</t>
  </si>
  <si>
    <t>Brazil</t>
  </si>
  <si>
    <t>BR</t>
  </si>
  <si>
    <t>BRA</t>
  </si>
  <si>
    <t>76</t>
  </si>
  <si>
    <t>2529</t>
  </si>
  <si>
    <t>Feldespato (2529)</t>
  </si>
  <si>
    <t>Feldespato (2529), volumen</t>
  </si>
  <si>
    <t>British Indian Ocean Territory</t>
  </si>
  <si>
    <t>IO</t>
  </si>
  <si>
    <t>IOT</t>
  </si>
  <si>
    <t>86</t>
  </si>
  <si>
    <t>2530</t>
  </si>
  <si>
    <t>Materias minerales no expresadas ni comprendidas en otra parte. (2530)</t>
  </si>
  <si>
    <t>Materias minerales no expresadas ni comprendidas en otra parte. (2530), volumen</t>
  </si>
  <si>
    <t>British Virgin Islands</t>
  </si>
  <si>
    <t>VG</t>
  </si>
  <si>
    <t>VGB</t>
  </si>
  <si>
    <t>92</t>
  </si>
  <si>
    <t>2601</t>
  </si>
  <si>
    <t>Hierro (2601)</t>
  </si>
  <si>
    <t>Hierro (2601), volumen</t>
  </si>
  <si>
    <t>Brunei Darussalam</t>
  </si>
  <si>
    <t>BN</t>
  </si>
  <si>
    <t>BRN</t>
  </si>
  <si>
    <t>96</t>
  </si>
  <si>
    <t>2602</t>
  </si>
  <si>
    <t>Manganeso (2602)</t>
  </si>
  <si>
    <t>Manganeso (2602), volumen</t>
  </si>
  <si>
    <t>Bulgaria</t>
  </si>
  <si>
    <t>BG</t>
  </si>
  <si>
    <t>BGR</t>
  </si>
  <si>
    <t>100</t>
  </si>
  <si>
    <t>CAD</t>
  </si>
  <si>
    <t>Canadian dollar</t>
  </si>
  <si>
    <t>2603</t>
  </si>
  <si>
    <t>Cobre (2603)</t>
  </si>
  <si>
    <t>Burkina Faso</t>
  </si>
  <si>
    <t>BF</t>
  </si>
  <si>
    <t>BFA</t>
  </si>
  <si>
    <t>854</t>
  </si>
  <si>
    <t>CDF</t>
  </si>
  <si>
    <t>Congolese franc</t>
  </si>
  <si>
    <t>2604</t>
  </si>
  <si>
    <t>Níquel (2604)</t>
  </si>
  <si>
    <t>Níquel (2604), volumen</t>
  </si>
  <si>
    <t>Burundi</t>
  </si>
  <si>
    <t>BI</t>
  </si>
  <si>
    <t>BDI</t>
  </si>
  <si>
    <t>108</t>
  </si>
  <si>
    <t>CHF</t>
  </si>
  <si>
    <t>Swiss franc</t>
  </si>
  <si>
    <t>2605</t>
  </si>
  <si>
    <t>Cobalto (2605)</t>
  </si>
  <si>
    <t>Cobalto (2605), volumen</t>
  </si>
  <si>
    <t>Cambodia</t>
  </si>
  <si>
    <t>KH</t>
  </si>
  <si>
    <t>KHM</t>
  </si>
  <si>
    <t>116</t>
  </si>
  <si>
    <t>KHR</t>
  </si>
  <si>
    <t>Cambodian Riel</t>
  </si>
  <si>
    <t>CLF</t>
  </si>
  <si>
    <t>Chilean Unidad de Fomento</t>
  </si>
  <si>
    <t>2606</t>
  </si>
  <si>
    <t>Aluminio (2606)</t>
  </si>
  <si>
    <t>Aluminio (2606), volumen</t>
  </si>
  <si>
    <t>Cameroon</t>
  </si>
  <si>
    <t>CM</t>
  </si>
  <si>
    <t>CMR</t>
  </si>
  <si>
    <t>120</t>
  </si>
  <si>
    <t>XAF</t>
  </si>
  <si>
    <t>Central African CFA franc</t>
  </si>
  <si>
    <t>CNH</t>
  </si>
  <si>
    <t>Chinese yuan renminbi (offshore)</t>
  </si>
  <si>
    <t>2607</t>
  </si>
  <si>
    <t>Plomo (2607)</t>
  </si>
  <si>
    <t>Plomo (2607), volumen</t>
  </si>
  <si>
    <t>Canada</t>
  </si>
  <si>
    <t>CA</t>
  </si>
  <si>
    <t>CAN</t>
  </si>
  <si>
    <t>124</t>
  </si>
  <si>
    <t>COP</t>
  </si>
  <si>
    <t>Colombian peso</t>
  </si>
  <si>
    <t>2608</t>
  </si>
  <si>
    <t>Zinc (2608)</t>
  </si>
  <si>
    <t>Zinc (2608), volumen</t>
  </si>
  <si>
    <t>Cape Verde</t>
  </si>
  <si>
    <t>CV</t>
  </si>
  <si>
    <t>CPV</t>
  </si>
  <si>
    <t>132</t>
  </si>
  <si>
    <t>CVE</t>
  </si>
  <si>
    <t>Cape Verdean escudo</t>
  </si>
  <si>
    <t>CRC</t>
  </si>
  <si>
    <t>Costa Rican colon</t>
  </si>
  <si>
    <t>2609</t>
  </si>
  <si>
    <t>Estaño (2609)</t>
  </si>
  <si>
    <t>Estaño (2609), volumen</t>
  </si>
  <si>
    <t>Cayman Islands</t>
  </si>
  <si>
    <t>KY</t>
  </si>
  <si>
    <t>CYM</t>
  </si>
  <si>
    <t>136</t>
  </si>
  <si>
    <t>KYD</t>
  </si>
  <si>
    <t>Cayman Islands Dollar</t>
  </si>
  <si>
    <t>CUC</t>
  </si>
  <si>
    <t>Cuban peso convertible</t>
  </si>
  <si>
    <t>2610</t>
  </si>
  <si>
    <t>Cromo (2610)</t>
  </si>
  <si>
    <t>Cromo (2610), volumen</t>
  </si>
  <si>
    <t>Central African Republic</t>
  </si>
  <si>
    <t>CF</t>
  </si>
  <si>
    <t>CAF</t>
  </si>
  <si>
    <t>140</t>
  </si>
  <si>
    <t>2611</t>
  </si>
  <si>
    <t>Volframio (tungsteno) (2611)</t>
  </si>
  <si>
    <t>Volframio (tungsteno) (2611), volumen</t>
  </si>
  <si>
    <t>Chad</t>
  </si>
  <si>
    <t>TD</t>
  </si>
  <si>
    <t>TCD</t>
  </si>
  <si>
    <t>148</t>
  </si>
  <si>
    <t>CZK</t>
  </si>
  <si>
    <t>Czech koruna</t>
  </si>
  <si>
    <t>2612</t>
  </si>
  <si>
    <t>Uranio o torio (2612)</t>
  </si>
  <si>
    <t>Uranio o torio (2612), volumen</t>
  </si>
  <si>
    <t>Chile</t>
  </si>
  <si>
    <t>CL</t>
  </si>
  <si>
    <t>CHL</t>
  </si>
  <si>
    <t>152</t>
  </si>
  <si>
    <t>DJF</t>
  </si>
  <si>
    <t>Djiboutian franc</t>
  </si>
  <si>
    <t>2613</t>
  </si>
  <si>
    <t>Molibdeno (2613)</t>
  </si>
  <si>
    <t>Molibdeno (2613), volumen</t>
  </si>
  <si>
    <t>China</t>
  </si>
  <si>
    <t>CN</t>
  </si>
  <si>
    <t>CHN</t>
  </si>
  <si>
    <t>156</t>
  </si>
  <si>
    <t>DKK</t>
  </si>
  <si>
    <t>Danish krone</t>
  </si>
  <si>
    <t>2614</t>
  </si>
  <si>
    <t>Titanio (2614)</t>
  </si>
  <si>
    <t>Titanio (2614), volumen</t>
  </si>
  <si>
    <t>Christmas Island</t>
  </si>
  <si>
    <t>CX</t>
  </si>
  <si>
    <t>CXR</t>
  </si>
  <si>
    <t>162</t>
  </si>
  <si>
    <t>DOP</t>
  </si>
  <si>
    <t>Dominican peso</t>
  </si>
  <si>
    <t>2615</t>
  </si>
  <si>
    <t>Niobio, Vanadio, Circonio (2615)</t>
  </si>
  <si>
    <t>Niobio, Vanadio, Circonio (2615), volumen</t>
  </si>
  <si>
    <t>Cocos (Keeling) Islands</t>
  </si>
  <si>
    <t>CC</t>
  </si>
  <si>
    <t>CCK</t>
  </si>
  <si>
    <t>166</t>
  </si>
  <si>
    <t>2616</t>
  </si>
  <si>
    <t>Metales preciosos (2616)</t>
  </si>
  <si>
    <t>Metales preciosos (2616), volumen</t>
  </si>
  <si>
    <t>Colombia</t>
  </si>
  <si>
    <t>CO</t>
  </si>
  <si>
    <t>COL</t>
  </si>
  <si>
    <t>170</t>
  </si>
  <si>
    <t>EGP</t>
  </si>
  <si>
    <t>Egyptian pound</t>
  </si>
  <si>
    <t>2617</t>
  </si>
  <si>
    <t>Demás minerales (2617)</t>
  </si>
  <si>
    <t>Demás minerales (2617), volumen</t>
  </si>
  <si>
    <t>Comoros</t>
  </si>
  <si>
    <t>KM</t>
  </si>
  <si>
    <t>COM</t>
  </si>
  <si>
    <t>174</t>
  </si>
  <si>
    <t>KMF</t>
  </si>
  <si>
    <t>Comorian Franc</t>
  </si>
  <si>
    <t>ERN</t>
  </si>
  <si>
    <t>Eritrean nakfa</t>
  </si>
  <si>
    <t>2618</t>
  </si>
  <si>
    <t>Escorias granuladas (2618)</t>
  </si>
  <si>
    <t>Escorias granuladas (2618), volumen</t>
  </si>
  <si>
    <t>Costa Rica</t>
  </si>
  <si>
    <t>CR</t>
  </si>
  <si>
    <t>CRI</t>
  </si>
  <si>
    <t>188</t>
  </si>
  <si>
    <t>ETB</t>
  </si>
  <si>
    <t>Ethiopian birr</t>
  </si>
  <si>
    <t>2619</t>
  </si>
  <si>
    <t>Escorias (excepto granuladas) (2619)</t>
  </si>
  <si>
    <t>Escorias (excepto granuladas) (2619), volumen</t>
  </si>
  <si>
    <t>Cote d'Ivoire</t>
  </si>
  <si>
    <t>CI</t>
  </si>
  <si>
    <t>CIV</t>
  </si>
  <si>
    <t>384</t>
  </si>
  <si>
    <t>2620</t>
  </si>
  <si>
    <t>Cenizas y residuos (2620)</t>
  </si>
  <si>
    <t>Cenizas y residuos (2620), volumen</t>
  </si>
  <si>
    <t>Croatia</t>
  </si>
  <si>
    <t>HR</t>
  </si>
  <si>
    <t>HRV</t>
  </si>
  <si>
    <t>191</t>
  </si>
  <si>
    <t>HRK</t>
  </si>
  <si>
    <t>Croatian Kuna</t>
  </si>
  <si>
    <t>FJD</t>
  </si>
  <si>
    <t>Fijian dollar</t>
  </si>
  <si>
    <t>2621</t>
  </si>
  <si>
    <t>Demás escorias y cenizas (2621)</t>
  </si>
  <si>
    <t>Demás escorias y cenizas (2621), volumen</t>
  </si>
  <si>
    <t>Cuba</t>
  </si>
  <si>
    <t>CU</t>
  </si>
  <si>
    <t>CUB</t>
  </si>
  <si>
    <t>192</t>
  </si>
  <si>
    <t>FKP</t>
  </si>
  <si>
    <t>Falkland Islands pound</t>
  </si>
  <si>
    <t>2701</t>
  </si>
  <si>
    <t>Hullas (2701)</t>
  </si>
  <si>
    <t>Hullas (2701), volumen</t>
  </si>
  <si>
    <t>Cyprus</t>
  </si>
  <si>
    <t>CY</t>
  </si>
  <si>
    <t>CYP</t>
  </si>
  <si>
    <t>196</t>
  </si>
  <si>
    <t>GBP</t>
  </si>
  <si>
    <t>Pound sterling</t>
  </si>
  <si>
    <t>2702</t>
  </si>
  <si>
    <t>Lignitos (2702)</t>
  </si>
  <si>
    <t>Lignitos (2702), volumen</t>
  </si>
  <si>
    <t>Czech Republic</t>
  </si>
  <si>
    <t>CZ</t>
  </si>
  <si>
    <t>CZE</t>
  </si>
  <si>
    <t>203</t>
  </si>
  <si>
    <t>GEL</t>
  </si>
  <si>
    <t>Georgian lari</t>
  </si>
  <si>
    <t>2703</t>
  </si>
  <si>
    <t>Turba (2703)</t>
  </si>
  <si>
    <t>Turba (2703), volumen</t>
  </si>
  <si>
    <t>Democratic Republic of Congo</t>
  </si>
  <si>
    <t>CD</t>
  </si>
  <si>
    <t>COD</t>
  </si>
  <si>
    <t>180</t>
  </si>
  <si>
    <t>GGP</t>
  </si>
  <si>
    <t>Pound</t>
  </si>
  <si>
    <t>2704</t>
  </si>
  <si>
    <t>Coques y semicoques (2704)</t>
  </si>
  <si>
    <t>Coques y semicoques (2704), volumen</t>
  </si>
  <si>
    <t>Denmark</t>
  </si>
  <si>
    <t>DK</t>
  </si>
  <si>
    <t>DNK</t>
  </si>
  <si>
    <t>208</t>
  </si>
  <si>
    <t>GHS</t>
  </si>
  <si>
    <t>Ghanaian cedi</t>
  </si>
  <si>
    <t>2705</t>
  </si>
  <si>
    <t>Gas de hulla (2705)</t>
  </si>
  <si>
    <t>Gas de hulla (2705), volumen</t>
  </si>
  <si>
    <t>Djibouti</t>
  </si>
  <si>
    <t>DJ</t>
  </si>
  <si>
    <t>DJI</t>
  </si>
  <si>
    <t>262</t>
  </si>
  <si>
    <t>GIP</t>
  </si>
  <si>
    <t>Gibraltar pound</t>
  </si>
  <si>
    <t>2706</t>
  </si>
  <si>
    <t>Alquitranes de hulla (2706)</t>
  </si>
  <si>
    <t>Alquitranes de hulla (2706), volumen</t>
  </si>
  <si>
    <t>Dominica</t>
  </si>
  <si>
    <t>DM</t>
  </si>
  <si>
    <t>DMA</t>
  </si>
  <si>
    <t>212</t>
  </si>
  <si>
    <t>GMD</t>
  </si>
  <si>
    <t>Gambian dalasi</t>
  </si>
  <si>
    <t>2707</t>
  </si>
  <si>
    <t>Aceites y productos de destilación de alquitranes de hulla (2707)</t>
  </si>
  <si>
    <t>Aceites y productos de destilación de alquitranes de hulla (2707), volumen</t>
  </si>
  <si>
    <t>Dominican Republic</t>
  </si>
  <si>
    <t>DO</t>
  </si>
  <si>
    <t>DOM</t>
  </si>
  <si>
    <t>214</t>
  </si>
  <si>
    <t>GNF</t>
  </si>
  <si>
    <t>Guinean franc</t>
  </si>
  <si>
    <t>2708</t>
  </si>
  <si>
    <t>Brea y coque de brea de alquitrán de hulla (2708)</t>
  </si>
  <si>
    <t>Brea y coque de brea de alquitrán de hulla (2708), volumen</t>
  </si>
  <si>
    <t>EC</t>
  </si>
  <si>
    <t>ECU</t>
  </si>
  <si>
    <t>218</t>
  </si>
  <si>
    <t>GTQ</t>
  </si>
  <si>
    <t>Guatemalan quetzal</t>
  </si>
  <si>
    <t>2709</t>
  </si>
  <si>
    <t>Petróleo crudo (2709)</t>
  </si>
  <si>
    <t>Egypt</t>
  </si>
  <si>
    <t>EG</t>
  </si>
  <si>
    <t>EGY</t>
  </si>
  <si>
    <t>818</t>
  </si>
  <si>
    <t>GYD</t>
  </si>
  <si>
    <t>Guyanese Dollar</t>
  </si>
  <si>
    <t>2710</t>
  </si>
  <si>
    <t>Aceites de petróleo (excepto crudos) (2710)</t>
  </si>
  <si>
    <t>Aceites de petróleo (excepto crudos) (2710), volumen</t>
  </si>
  <si>
    <t>El Salvador</t>
  </si>
  <si>
    <t>SV</t>
  </si>
  <si>
    <t>SLV</t>
  </si>
  <si>
    <t>222</t>
  </si>
  <si>
    <t>HKD</t>
  </si>
  <si>
    <t>Hong Kong Dollar</t>
  </si>
  <si>
    <t>2711</t>
  </si>
  <si>
    <t>Gas natural (2711)</t>
  </si>
  <si>
    <t>Equatorial Guinea</t>
  </si>
  <si>
    <t>GQ</t>
  </si>
  <si>
    <t>GNQ</t>
  </si>
  <si>
    <t>226</t>
  </si>
  <si>
    <t>HNL</t>
  </si>
  <si>
    <t>Honduran Lempira</t>
  </si>
  <si>
    <t>2712</t>
  </si>
  <si>
    <t>Vaselina (2712)</t>
  </si>
  <si>
    <t>Vaselina (2712), volumen</t>
  </si>
  <si>
    <t>Eritrea</t>
  </si>
  <si>
    <t>ER</t>
  </si>
  <si>
    <t>ERI</t>
  </si>
  <si>
    <t>232</t>
  </si>
  <si>
    <t>2713</t>
  </si>
  <si>
    <t>Coque de petróleo (2713)</t>
  </si>
  <si>
    <t>Coque de petróleo (2713), volumen</t>
  </si>
  <si>
    <t>Estonia</t>
  </si>
  <si>
    <t>EE</t>
  </si>
  <si>
    <t>EST</t>
  </si>
  <si>
    <t>233</t>
  </si>
  <si>
    <t>HTG</t>
  </si>
  <si>
    <t>Haitian Gourde</t>
  </si>
  <si>
    <t>2714</t>
  </si>
  <si>
    <t>Betunes y asfaltos (2714)</t>
  </si>
  <si>
    <t>Betunes y asfaltos (2714), volumen</t>
  </si>
  <si>
    <t>Eswatini</t>
  </si>
  <si>
    <t>SZ</t>
  </si>
  <si>
    <t>SWZ</t>
  </si>
  <si>
    <t>748</t>
  </si>
  <si>
    <t>SZL</t>
  </si>
  <si>
    <t>Swazi Lilangeni</t>
  </si>
  <si>
    <t>HUF</t>
  </si>
  <si>
    <t>Hungarian Forint</t>
  </si>
  <si>
    <t>2715</t>
  </si>
  <si>
    <t>Mezclas bituminosas (2715)</t>
  </si>
  <si>
    <t>Mezclas bituminosas (2715), volumen</t>
  </si>
  <si>
    <t>Ethiopia</t>
  </si>
  <si>
    <t>ET</t>
  </si>
  <si>
    <t>ETH</t>
  </si>
  <si>
    <t>231</t>
  </si>
  <si>
    <t>IDR</t>
  </si>
  <si>
    <t>Indonesian Rupiah</t>
  </si>
  <si>
    <t>2716</t>
  </si>
  <si>
    <t>Energía eléctrica (2716)</t>
  </si>
  <si>
    <t>Energía eléctrica (2716), volumen</t>
  </si>
  <si>
    <t>Falkland Islands</t>
  </si>
  <si>
    <t>FK</t>
  </si>
  <si>
    <t>FLK</t>
  </si>
  <si>
    <t>238</t>
  </si>
  <si>
    <t>ILS</t>
  </si>
  <si>
    <t>Israeli New Shekel</t>
  </si>
  <si>
    <t>7102</t>
  </si>
  <si>
    <t>Diamantes (7102)</t>
  </si>
  <si>
    <t>Diamantes (7102), volumen</t>
  </si>
  <si>
    <t>Faroe Islands</t>
  </si>
  <si>
    <t>FO</t>
  </si>
  <si>
    <t>FRO</t>
  </si>
  <si>
    <t>234</t>
  </si>
  <si>
    <t>IMP</t>
  </si>
  <si>
    <t>Isle of Man Pound</t>
  </si>
  <si>
    <t>7106</t>
  </si>
  <si>
    <t>Plata (7106)</t>
  </si>
  <si>
    <t>Fiji</t>
  </si>
  <si>
    <t>FJ</t>
  </si>
  <si>
    <t>FJI</t>
  </si>
  <si>
    <t>242</t>
  </si>
  <si>
    <t>INR</t>
  </si>
  <si>
    <t>Indian Rupee</t>
  </si>
  <si>
    <t>7108</t>
  </si>
  <si>
    <t>Oro (7108)</t>
  </si>
  <si>
    <t>Finland</t>
  </si>
  <si>
    <t>FI</t>
  </si>
  <si>
    <t>FIN</t>
  </si>
  <si>
    <t>246</t>
  </si>
  <si>
    <t>IQD</t>
  </si>
  <si>
    <t>Iraqi dinar</t>
  </si>
  <si>
    <t>7103</t>
  </si>
  <si>
    <t>Piedras preciosas (excluyendo diamantes) (7103)</t>
  </si>
  <si>
    <t>Piedras preciosas (excluyendo diamantes) (7103), volume</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</si>
  <si>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</si>
  <si>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</si>
  <si>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</si>
  <si>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</si>
  <si>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</si>
  <si>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</si>
  <si>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</si>
  <si>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</si>
  <si>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</si>
  <si>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</si>
  <si>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</si>
  <si>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</si>
  <si>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</si>
  <si>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</si>
  <si>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</si>
  <si>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</si>
  <si>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</si>
  <si>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</si>
  <si>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</si>
  <si>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</si>
  <si>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</si>
  <si>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</si>
  <si>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</si>
  <si>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</si>
  <si>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</si>
  <si>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</si>
  <si>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</si>
  <si>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</si>
  <si>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</si>
  <si>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</si>
  <si>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</si>
  <si>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</si>
  <si>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</si>
  <si>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</si>
  <si>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</si>
  <si>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</si>
  <si>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</si>
  <si>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</si>
  <si>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</si>
  <si>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</si>
  <si>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</si>
  <si>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</si>
  <si>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</si>
  <si>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</si>
  <si>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</si>
  <si>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</si>
  <si>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</si>
  <si>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</si>
  <si>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</si>
  <si>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</si>
  <si>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</si>
  <si>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</si>
  <si>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</si>
  <si>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</si>
  <si>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</si>
  <si>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</si>
  <si>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</si>
  <si>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</si>
  <si>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</si>
  <si>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</si>
  <si>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</si>
  <si>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</si>
  <si>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</si>
  <si>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</si>
  <si>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</si>
  <si>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</si>
  <si>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</si>
  <si>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</si>
  <si>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</si>
  <si>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</si>
  <si>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</si>
  <si>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</si>
  <si>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</si>
  <si>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</si>
  <si>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</si>
  <si>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</si>
  <si>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</si>
  <si>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</si>
  <si>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</si>
  <si>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</si>
  <si>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</si>
  <si>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</si>
  <si>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</si>
  <si>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</si>
  <si>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</si>
  <si>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</si>
  <si>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</si>
  <si>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</si>
  <si>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</si>
  <si>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</si>
  <si>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</si>
  <si>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</si>
  <si>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</si>
  <si>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</si>
  <si>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</si>
  <si>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</si>
  <si>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</si>
  <si>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</si>
  <si>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</si>
  <si>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</si>
  <si>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</si>
  <si>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</si>
  <si>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</si>
  <si>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</si>
  <si>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</si>
  <si>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</si>
  <si>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</si>
  <si>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</si>
  <si>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</si>
  <si>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</si>
  <si>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</si>
  <si>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</si>
  <si>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</si>
  <si>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</si>
  <si>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</si>
  <si>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</si>
  <si>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</si>
  <si>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</si>
  <si>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</si>
  <si>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</si>
  <si>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</si>
  <si>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</si>
  <si>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</si>
  <si>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</si>
  <si>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</si>
  <si>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</si>
  <si>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</si>
  <si>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</si>
  <si>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</si>
  <si>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</si>
  <si>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</si>
  <si>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</si>
  <si>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</si>
  <si>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</si>
  <si>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</si>
  <si>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</si>
  <si>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</si>
  <si>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</si>
  <si>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</si>
  <si>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</si>
  <si>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</si>
  <si>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</si>
  <si>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</si>
  <si>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</si>
  <si>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</si>
  <si>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</si>
  <si>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</si>
  <si>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</si>
  <si>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</si>
  <si>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</si>
  <si>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</si>
  <si>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</si>
  <si>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</si>
  <si>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</si>
  <si>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</si>
  <si>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</si>
  <si>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</si>
  <si>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</si>
  <si>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</si>
  <si>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</si>
  <si>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</si>
  <si>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</si>
  <si>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</si>
  <si>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</si>
  <si>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</si>
  <si>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</si>
  <si>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</si>
  <si>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</si>
  <si>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</si>
  <si>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</si>
  <si>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</si>
  <si>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</si>
  <si>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</si>
  <si>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</si>
  <si>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</si>
  <si>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</si>
  <si>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</si>
  <si>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</si>
  <si>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</si>
  <si>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</si>
  <si>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</si>
  <si>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</si>
  <si>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</si>
  <si>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</si>
  <si>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</si>
  <si>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</si>
  <si>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</si>
  <si>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</si>
  <si>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</si>
  <si>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</si>
  <si>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</si>
  <si>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</si>
  <si>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</si>
  <si>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</si>
  <si>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</si>
  <si>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</si>
  <si>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</si>
  <si>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</si>
  <si>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</si>
  <si>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</si>
  <si>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</si>
  <si>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</si>
  <si>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</si>
  <si>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</si>
  <si>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</si>
  <si>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</si>
  <si>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</si>
  <si>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</si>
  <si>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</si>
  <si>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</si>
  <si>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</si>
  <si>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</si>
  <si>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</si>
  <si>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</si>
  <si>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</si>
  <si>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</si>
  <si>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</si>
  <si>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</si>
  <si>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</si>
  <si>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</si>
  <si>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</si>
  <si>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</si>
  <si>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</si>
  <si>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</si>
  <si>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</si>
  <si>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</si>
  <si>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</si>
  <si>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</si>
  <si>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</si>
  <si>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</si>
  <si>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</si>
  <si>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</si>
  <si>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</si>
  <si>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</si>
  <si>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</si>
  <si>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</si>
  <si>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</si>
  <si>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</si>
  <si>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</si>
  <si>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</si>
  <si>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</si>
  <si>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</si>
  <si>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</si>
  <si>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</si>
  <si>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</si>
  <si>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</si>
  <si>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</si>
  <si>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</si>
  <si>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</si>
  <si>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</si>
  <si>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</si>
  <si>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</si>
  <si>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</si>
  <si>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</si>
  <si>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</si>
  <si>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</si>
  <si>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</si>
  <si>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</si>
  <si>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</si>
  <si>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</si>
  <si>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</si>
  <si>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</si>
  <si>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</si>
  <si>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</si>
  <si>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</si>
  <si>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</si>
  <si>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</si>
  <si>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</si>
  <si>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</si>
  <si>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</si>
  <si>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</si>
  <si>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</si>
  <si>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</si>
  <si>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</si>
  <si>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</si>
  <si>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</si>
  <si>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</si>
  <si>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</si>
  <si>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</si>
  <si>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</si>
  <si>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</si>
  <si>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</si>
  <si>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</si>
  <si>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</si>
  <si>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</si>
  <si>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</si>
  <si>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</si>
  <si>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</si>
  <si>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</si>
  <si>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</si>
  <si>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</si>
  <si>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</si>
  <si>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</si>
  <si>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</si>
  <si>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</si>
  <si>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</si>
  <si>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</si>
  <si>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</si>
  <si>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</si>
  <si>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</si>
  <si>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</si>
  <si>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</si>
  <si>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</si>
  <si>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</si>
  <si>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</si>
  <si>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</si>
  <si>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</si>
  <si>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</si>
  <si>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</si>
  <si>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</si>
  <si>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</si>
  <si>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</si>
  <si>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</si>
  <si>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</si>
  <si>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</si>
  <si>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</si>
  <si>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</si>
  <si>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</si>
  <si>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</si>
  <si>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</si>
  <si>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</si>
  <si>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</si>
  <si>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</si>
  <si>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</si>
  <si>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</si>
  <si>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</si>
  <si>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</si>
  <si>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</si>
  <si>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</si>
  <si>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</si>
  <si>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</si>
  <si>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</si>
  <si>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</si>
  <si>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</si>
  <si>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</si>
  <si>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</si>
  <si>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</si>
  <si>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</si>
  <si>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</si>
  <si>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</si>
  <si>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</si>
  <si>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</si>
  <si>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</si>
  <si>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</si>
  <si>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</si>
  <si>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</si>
  <si>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</si>
  <si>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</si>
  <si>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</si>
  <si>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</si>
  <si>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</si>
  <si>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</si>
  <si>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</si>
  <si>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</si>
  <si>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</si>
  <si>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</si>
  <si>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</si>
  <si>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</si>
  <si>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</si>
  <si>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</si>
  <si>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</si>
  <si>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</si>
  <si>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</si>
  <si>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</si>
  <si>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</si>
  <si>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</si>
  <si>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</si>
  <si>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</si>
  <si>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</si>
  <si>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</si>
  <si>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</si>
  <si>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</si>
  <si>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</si>
  <si>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</si>
  <si>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</si>
  <si>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</si>
  <si>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</si>
  <si>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</si>
  <si>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</si>
  <si>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</si>
  <si>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</si>
  <si>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</si>
  <si>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</si>
  <si>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</si>
  <si>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</si>
  <si>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</si>
  <si>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</si>
  <si>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</si>
  <si>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</si>
  <si>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</si>
  <si>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</si>
  <si>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</si>
  <si>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</si>
  <si>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</si>
  <si>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</si>
  <si>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</si>
  <si>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</si>
  <si>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</si>
  <si>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</si>
  <si>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</si>
  <si>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</si>
  <si>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</si>
  <si>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</si>
  <si>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</si>
  <si>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</si>
  <si>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</si>
  <si>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</si>
  <si>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</si>
  <si>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</si>
  <si>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</si>
  <si>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</si>
  <si>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</si>
  <si>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</si>
  <si>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</si>
  <si>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</si>
  <si>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</si>
  <si>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</si>
  <si>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</si>
  <si>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</si>
  <si>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</si>
  <si>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</si>
  <si>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</si>
  <si>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</si>
  <si>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</si>
  <si>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</si>
  <si>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</si>
  <si>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</si>
  <si>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</si>
  <si>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</si>
  <si>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</si>
  <si>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</si>
  <si>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</si>
  <si>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</si>
  <si>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</si>
  <si>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</si>
  <si>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</si>
  <si>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</si>
  <si>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</si>
  <si>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</si>
  <si>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</si>
  <si>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</si>
  <si>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</si>
  <si>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</si>
  <si>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</si>
  <si>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</si>
  <si>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</si>
  <si>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</si>
  <si>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</si>
  <si>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</si>
  <si>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</si>
  <si>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</si>
  <si>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</si>
  <si>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</si>
  <si>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</si>
  <si>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</si>
  <si>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</si>
  <si>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</si>
  <si>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</si>
  <si>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</si>
  <si>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</si>
  <si>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</si>
  <si>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</si>
  <si>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</si>
  <si>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</si>
  <si>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</si>
  <si>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</si>
  <si>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</si>
  <si>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</si>
  <si>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</si>
  <si>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</si>
  <si>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</si>
  <si>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</si>
  <si>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</si>
  <si>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</si>
  <si>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</si>
  <si>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</si>
  <si>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</si>
  <si>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</si>
  <si>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</si>
  <si>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</si>
  <si>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</si>
  <si>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</si>
  <si>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</si>
  <si>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</si>
  <si>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</si>
  <si>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</si>
  <si>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</si>
  <si>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</si>
  <si>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</si>
  <si>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</si>
  <si>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</si>
  <si>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</si>
  <si>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</si>
  <si>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</si>
  <si>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</si>
  <si>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</si>
  <si>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</si>
  <si>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</si>
  <si>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</si>
  <si>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</si>
  <si>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</si>
  <si>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</si>
  <si>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</si>
  <si>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</si>
  <si>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</si>
  <si>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</si>
  <si>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</si>
  <si>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</si>
  <si>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</si>
  <si>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</si>
  <si>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</si>
  <si>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</si>
  <si>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</si>
  <si>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</si>
  <si>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</si>
  <si>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</si>
  <si>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</si>
  <si>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</si>
  <si>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</si>
  <si>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</si>
  <si>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</si>
  <si>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</si>
  <si>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</si>
  <si>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</si>
  <si>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</si>
  <si>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</si>
  <si>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</si>
  <si>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</si>
  <si>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</si>
  <si>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</si>
  <si>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</si>
  <si>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</si>
  <si>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</si>
  <si>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</si>
  <si>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</si>
  <si>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</si>
  <si>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</si>
  <si>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</si>
  <si>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</si>
  <si>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</si>
  <si>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</si>
  <si>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</si>
  <si>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</si>
  <si>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</si>
  <si>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</si>
  <si>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</si>
  <si>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</si>
  <si>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</si>
  <si>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</si>
  <si>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</si>
  <si>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</si>
  <si>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</si>
  <si>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</si>
  <si>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</si>
  <si>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</si>
  <si>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</si>
  <si>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</si>
  <si>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</si>
  <si>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</si>
  <si>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</si>
  <si>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</si>
  <si>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</si>
  <si>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</si>
  <si>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</si>
  <si>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</si>
  <si>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</si>
  <si>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</si>
  <si>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</si>
  <si>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</si>
  <si>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</si>
  <si>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</si>
  <si>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</si>
  <si>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</si>
  <si>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</si>
  <si>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</si>
  <si>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</si>
  <si>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</si>
  <si>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</si>
  <si>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</si>
  <si>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</si>
  <si>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</si>
  <si>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</si>
  <si>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</si>
  <si>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</si>
  <si>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</si>
  <si>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</si>
  <si>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</si>
  <si>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</si>
  <si>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</si>
  <si>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</si>
  <si>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</si>
  <si>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</si>
  <si>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</si>
  <si>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</si>
  <si>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</si>
  <si>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</si>
  <si>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</si>
  <si>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</si>
  <si>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</si>
  <si>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</si>
  <si>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</si>
  <si>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</si>
  <si>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</si>
  <si>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</si>
  <si>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</si>
  <si>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</si>
  <si>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</si>
  <si>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</si>
  <si>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</si>
  <si>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</si>
  <si>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</si>
  <si>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</si>
  <si>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</si>
  <si>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</si>
  <si>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</si>
  <si>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</si>
  <si>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</si>
  <si>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</si>
  <si>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</si>
  <si>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</si>
  <si>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</si>
  <si>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</si>
  <si>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</si>
  <si>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</si>
  <si>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</si>
  <si>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</si>
  <si>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</si>
  <si>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</si>
  <si>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</si>
  <si>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</si>
  <si>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</si>
  <si>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</si>
  <si>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</si>
  <si>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</si>
  <si>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</si>
  <si>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</si>
  <si>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</si>
  <si>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</si>
  <si>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</si>
  <si>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</si>
  <si>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</si>
  <si>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</si>
  <si>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</si>
  <si>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</si>
  <si>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</si>
  <si>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</si>
  <si>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</si>
  <si>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</si>
  <si>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</si>
  <si>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</si>
  <si>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</si>
  <si>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</si>
  <si>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</si>
  <si>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</si>
  <si>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</si>
  <si>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</si>
  <si>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</si>
  <si>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</si>
  <si>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</si>
  <si>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</si>
  <si>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</si>
  <si>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</si>
  <si>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</si>
  <si>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</si>
  <si>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</si>
  <si>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</si>
  <si>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</si>
  <si>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</si>
  <si>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</si>
  <si>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</si>
  <si>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</si>
  <si>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</si>
  <si>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</si>
  <si>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</si>
  <si>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</si>
  <si>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</si>
  <si>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</si>
  <si>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</si>
  <si>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</si>
  <si>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</si>
  <si>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</si>
  <si>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</si>
  <si>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</si>
  <si>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</si>
  <si>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</si>
  <si>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</si>
  <si>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</si>
  <si>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</si>
  <si>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</si>
  <si>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</si>
  <si>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</si>
  <si>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</si>
  <si>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</si>
  <si>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</si>
  <si>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</si>
  <si>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</si>
  <si>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</si>
  <si>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</si>
  <si>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</si>
  <si>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</si>
  <si>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</si>
  <si>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</si>
  <si>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</si>
  <si>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</si>
  <si>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</si>
  <si>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</si>
  <si>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</si>
  <si>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</si>
  <si>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</si>
  <si>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</si>
  <si>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</si>
  <si>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</si>
  <si>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</si>
  <si>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</si>
  <si>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</si>
  <si>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</si>
  <si>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</si>
  <si>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</si>
  <si>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</si>
  <si>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</si>
  <si>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</si>
  <si>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</si>
  <si>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</si>
  <si>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</si>
  <si>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</si>
  <si>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</si>
  <si>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</si>
  <si>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</si>
  <si>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</si>
  <si>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</si>
  <si>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</si>
  <si>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</si>
  <si>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</si>
  <si>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</si>
  <si>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</si>
  <si>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</si>
  <si>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</si>
  <si>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</si>
  <si>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</si>
  <si>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</si>
  <si>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</si>
  <si>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</si>
  <si>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</si>
  <si>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</si>
  <si>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</si>
  <si>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</si>
  <si>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</si>
  <si>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</si>
  <si>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</si>
  <si>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</si>
  <si>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</si>
  <si>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</si>
  <si>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</si>
  <si>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</si>
  <si>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</si>
  <si>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</si>
  <si>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</si>
  <si>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</si>
  <si>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</si>
  <si>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</si>
  <si>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</si>
  <si>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</si>
  <si>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</si>
  <si>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</si>
  <si>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</si>
  <si>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</si>
  <si>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</si>
  <si>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</si>
  <si>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</si>
  <si>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</si>
  <si>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</si>
  <si>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</si>
  <si>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</si>
  <si>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</si>
  <si>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</si>
  <si>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</si>
  <si>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</si>
  <si>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</si>
  <si>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</si>
  <si>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</si>
  <si>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</si>
  <si>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</si>
  <si>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</si>
  <si>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</si>
  <si>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</si>
  <si>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</si>
  <si>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</si>
  <si>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</si>
  <si>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</si>
  <si>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</si>
  <si>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</si>
  <si>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</si>
  <si>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</si>
  <si>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</si>
  <si>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</si>
  <si>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</si>
  <si>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</si>
  <si>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</si>
  <si>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</si>
  <si>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</si>
  <si>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</si>
  <si>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</si>
  <si>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</si>
  <si>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</si>
  <si>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</si>
  <si>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</si>
  <si>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</si>
  <si>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</si>
  <si>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</si>
  <si>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</si>
  <si>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</si>
  <si>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</si>
  <si>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</si>
  <si>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</si>
  <si>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</si>
  <si>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</si>
  <si>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</si>
  <si>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</si>
  <si>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</si>
  <si>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</si>
  <si>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</si>
  <si>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</si>
  <si>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</si>
  <si>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</si>
  <si>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</si>
  <si>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</si>
  <si>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</si>
  <si>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</si>
  <si>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</si>
  <si>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</si>
  <si>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</si>
  <si>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</si>
  <si>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</si>
  <si>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</si>
  <si>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</si>
  <si>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</si>
  <si>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</si>
  <si>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</si>
  <si>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</si>
  <si>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</si>
  <si>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</si>
  <si>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</si>
  <si>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</si>
  <si>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</si>
  <si>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</si>
  <si>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</si>
  <si>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</si>
  <si>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</si>
  <si>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</si>
  <si>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</si>
  <si>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</si>
  <si>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</si>
  <si>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</si>
  <si>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</si>
  <si>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</si>
  <si>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</si>
  <si>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https://www.finanzas.gob.ec/ejecucion-presupuestaria/ 
 https://www.recursosyenergia.gob.ec/biblioteca/
https://reporteria.supercias.gob.ec/portal/cgi-bin/cognos.cgi?b_action=cognosViewer&amp;ui.action=run&amp;ui.object=%2fcontent%2ffolder%5b%40name%3d%27Reportes%27%5d%2ffolder%5b%40name%3d%27Estados%20Financieros%27%5d%2freport%5b%40name%3d%27Estados%20Financieros%20x%20Rama%27%5d&amp;ui.name=Estados%20Financieros%20x%20Rama&amp;run.outputFormat=&amp;run.prompt=true</t>
  </si>
  <si>
    <t>Renta sociedades</t>
  </si>
  <si>
    <t>Retenciones en la fuente</t>
  </si>
  <si>
    <t>Retención comercialización minerales y otros</t>
  </si>
  <si>
    <t>https://eiti-ecuador.org/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</si>
</sst>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3" formatCode="_-* #,##0.00_-;\-* #,##0.00_-;_-* &quot;-&quot;??_-;_-@_-"/>
    <numFmt numFmtId="164" formatCode="_ * #,##0.00_ ;_ * \-#,##0.00_ ;_ * &quot;-&quot;??_ ;_ @_ "/>
    <numFmt numFmtId="165" formatCode="_ * #,##0.0000_ ;_ * \-#,##0.0000_ ;_ * &quot;-&quot;??_ ;_ @_ "/>
    <numFmt numFmtId="166" formatCode="yyyy\-mm\-dd"/>
    <numFmt numFmtId="167" formatCode="0.0\ %"/>
    <numFmt numFmtId="168" formatCode="_ * #,##0_ ;_ * \-#,##0_ ;_ * &quot;-&quot;??_ ;_ @_ "/>
    <numFmt numFmtId="169" formatCode="#,##0.0,,"/>
    <numFmt numFmtId="170" formatCode="_ * #,##0.0_ ;_ * \-#,##0.0_ ;_ * &quot;-&quot;??_ ;_ @_ "/>
    <numFmt numFmtId="171" formatCode="_(* #,##0_);_(* \(#,##0\);_(* &quot;-&quot;??_);_(@_)"/>
  </numFmts>
  <fonts count="74" x14ac:knownFonts="1">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b/>
      <i/>
      <sz val="11"/>
      <color rgb="FF000000"/>
      <name val="Franklin Gothic Book"/>
      <family val="2"/>
    </font>
    <font>
      <i/>
      <u/>
      <sz val="10.5"/>
      <color theme="10"/>
      <name val="Calibri"/>
      <family val="2"/>
    </font>
    <font>
      <i/>
      <sz val="10.5"/>
      <name val="Calibri"/>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u/>
      <sz val="11"/>
      <color rgb="FF000000"/>
      <name val="Franklin Gothic Book"/>
      <family val="2"/>
    </font>
    <font>
      <b/>
      <sz val="11"/>
      <name val="Calibri"/>
      <family val="2"/>
    </font>
    <font>
      <i/>
      <sz val="10.5"/>
      <color theme="10"/>
      <name val="Calibri"/>
      <family val="2"/>
    </font>
    <font>
      <sz val="11"/>
      <color rgb="FFFF0000"/>
      <name val="Franklin Gothic Book"/>
      <family val="2"/>
    </font>
    <font>
      <b/>
      <sz val="11"/>
      <color rgb="FFFF0000"/>
      <name val="Franklin Gothic Book"/>
      <family val="2"/>
    </font>
    <font>
      <sz val="8"/>
      <name val="Calibri"/>
      <family val="2"/>
    </font>
  </fonts>
  <fills count="11">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theme="9" tint="0.39997558519241921"/>
        <bgColor indexed="64"/>
      </patternFill>
    </fill>
    <fill>
      <patternFill patternType="solid">
        <fgColor rgb="FFFFFF00"/>
        <bgColor indexed="64"/>
      </patternFill>
    </fill>
  </fills>
  <borders count="45">
    <border>
      <left/>
      <right/>
      <top/>
      <bottom/>
      <diagonal/>
    </border>
    <border>
      <left/>
      <right/>
      <top style="thin">
        <color indexed="64"/>
      </top>
      <bottom/>
      <diagonal/>
    </border>
    <border>
      <left/>
      <right/>
      <top/>
      <bottom style="medium">
        <color indexed="64"/>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medium">
        <color theme="0"/>
      </left>
      <right/>
      <top style="medium">
        <color theme="0"/>
      </top>
      <bottom/>
      <diagonal/>
    </border>
    <border>
      <left/>
      <right/>
      <top style="medium">
        <color theme="0"/>
      </top>
      <bottom/>
      <diagonal/>
    </border>
  </borders>
  <cellStyleXfs count="8">
    <xf numFmtId="0" fontId="0" fillId="0" borderId="0"/>
    <xf numFmtId="164"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xf numFmtId="0" fontId="69" fillId="0" borderId="0">
      <alignment vertical="center"/>
    </xf>
  </cellStyleXfs>
  <cellXfs count="302">
    <xf numFmtId="0" fontId="0" fillId="0" borderId="0" xfId="0"/>
    <xf numFmtId="0" fontId="5" fillId="0" borderId="0" xfId="0" applyFont="1"/>
    <xf numFmtId="0" fontId="0" fillId="0" borderId="6" xfId="0" applyBorder="1"/>
    <xf numFmtId="0" fontId="0" fillId="0" borderId="7"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16"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3" xfId="3" applyFont="1" applyBorder="1" applyAlignment="1">
      <alignment vertical="center"/>
    </xf>
    <xf numFmtId="0" fontId="23" fillId="0" borderId="0" xfId="0" applyFont="1"/>
    <xf numFmtId="0" fontId="15" fillId="0" borderId="0" xfId="3" applyFont="1" applyAlignment="1">
      <alignment vertical="center"/>
    </xf>
    <xf numFmtId="0" fontId="32" fillId="0" borderId="0" xfId="3" applyFont="1" applyAlignment="1">
      <alignment horizontal="left" vertical="center"/>
    </xf>
    <xf numFmtId="0" fontId="2" fillId="0" borderId="0" xfId="0" applyFont="1"/>
    <xf numFmtId="0" fontId="32" fillId="4" borderId="0" xfId="3" applyFont="1" applyFill="1" applyAlignment="1">
      <alignment horizontal="left" vertical="center"/>
    </xf>
    <xf numFmtId="0" fontId="23" fillId="4" borderId="0" xfId="3" applyFont="1" applyFill="1" applyAlignment="1">
      <alignment vertical="center"/>
    </xf>
    <xf numFmtId="0" fontId="38" fillId="4" borderId="0" xfId="2" applyFont="1" applyFill="1" applyBorder="1" applyAlignment="1"/>
    <xf numFmtId="0" fontId="29" fillId="0" borderId="33" xfId="3" applyFont="1" applyBorder="1" applyAlignment="1">
      <alignment horizontal="left" vertical="center"/>
    </xf>
    <xf numFmtId="0" fontId="39" fillId="4" borderId="0" xfId="3" applyFont="1" applyFill="1" applyAlignment="1">
      <alignment horizontal="left" vertical="center"/>
    </xf>
    <xf numFmtId="0" fontId="23" fillId="0" borderId="0" xfId="3" applyFont="1" applyAlignment="1">
      <alignment vertical="center"/>
    </xf>
    <xf numFmtId="0" fontId="38" fillId="0" borderId="0" xfId="4" applyFont="1" applyFill="1" applyBorder="1" applyAlignment="1"/>
    <xf numFmtId="0" fontId="42" fillId="0" borderId="0" xfId="3" applyFont="1" applyAlignment="1">
      <alignment vertical="center" wrapText="1"/>
    </xf>
    <xf numFmtId="0" fontId="42" fillId="0" borderId="38" xfId="3" applyFont="1" applyBorder="1" applyAlignment="1">
      <alignment horizontal="left" vertical="center"/>
    </xf>
    <xf numFmtId="0" fontId="33" fillId="0" borderId="38" xfId="3" applyFont="1" applyBorder="1" applyAlignment="1">
      <alignment vertical="center"/>
    </xf>
    <xf numFmtId="0" fontId="42" fillId="0" borderId="0" xfId="3" applyFont="1" applyAlignment="1">
      <alignment horizontal="left" vertical="center"/>
    </xf>
    <xf numFmtId="0" fontId="33" fillId="0" borderId="0" xfId="3" applyFont="1" applyAlignment="1">
      <alignment vertical="center"/>
    </xf>
    <xf numFmtId="0" fontId="46" fillId="0" borderId="0" xfId="3" applyFont="1" applyAlignment="1">
      <alignment vertical="center"/>
    </xf>
    <xf numFmtId="0" fontId="33" fillId="0" borderId="0" xfId="3" applyFont="1" applyAlignment="1">
      <alignment horizontal="left" vertical="center"/>
    </xf>
    <xf numFmtId="0" fontId="32" fillId="0" borderId="0" xfId="0" applyFont="1"/>
    <xf numFmtId="0" fontId="33" fillId="5" borderId="0" xfId="3" applyFont="1" applyFill="1" applyAlignment="1">
      <alignment horizontal="left" vertical="center"/>
    </xf>
    <xf numFmtId="0" fontId="23" fillId="5" borderId="0" xfId="3" applyFont="1" applyFill="1" applyAlignment="1">
      <alignment horizontal="left" vertical="center"/>
    </xf>
    <xf numFmtId="0" fontId="35" fillId="5" borderId="0" xfId="3" applyFont="1" applyFill="1" applyAlignment="1">
      <alignment vertical="center"/>
    </xf>
    <xf numFmtId="0" fontId="33" fillId="5" borderId="0" xfId="3" applyFont="1" applyFill="1" applyAlignment="1">
      <alignment vertical="center"/>
    </xf>
    <xf numFmtId="0" fontId="36" fillId="5" borderId="0" xfId="3" applyFont="1" applyFill="1" applyAlignment="1">
      <alignment horizontal="left" vertical="center"/>
    </xf>
    <xf numFmtId="0" fontId="33" fillId="5" borderId="0" xfId="3" applyFont="1" applyFill="1" applyAlignment="1">
      <alignment horizontal="left" vertical="center" wrapText="1" indent="2"/>
    </xf>
    <xf numFmtId="0" fontId="28" fillId="5" borderId="0" xfId="3" applyFont="1" applyFill="1" applyAlignment="1">
      <alignment vertical="center"/>
    </xf>
    <xf numFmtId="0" fontId="33" fillId="5" borderId="0" xfId="3" applyFont="1" applyFill="1" applyAlignment="1">
      <alignment vertical="center" wrapText="1"/>
    </xf>
    <xf numFmtId="0" fontId="36" fillId="5" borderId="0" xfId="3" applyFont="1" applyFill="1" applyAlignment="1">
      <alignment vertical="center"/>
    </xf>
    <xf numFmtId="0" fontId="23" fillId="5" borderId="0" xfId="3" applyFont="1" applyFill="1" applyAlignment="1">
      <alignment vertical="center"/>
    </xf>
    <xf numFmtId="0" fontId="29" fillId="5" borderId="0" xfId="3" applyFont="1" applyFill="1" applyAlignment="1">
      <alignment vertical="center"/>
    </xf>
    <xf numFmtId="0" fontId="34" fillId="5" borderId="0" xfId="3" applyFont="1" applyFill="1" applyAlignment="1">
      <alignment vertical="center"/>
    </xf>
    <xf numFmtId="0" fontId="36" fillId="5" borderId="0" xfId="3" applyFont="1" applyFill="1" applyAlignment="1">
      <alignment horizontal="left" vertical="center" indent="2"/>
    </xf>
    <xf numFmtId="0" fontId="39" fillId="6" borderId="33" xfId="3" applyFont="1" applyFill="1" applyBorder="1" applyAlignment="1">
      <alignment horizontal="left" vertical="center"/>
    </xf>
    <xf numFmtId="0" fontId="38" fillId="5" borderId="0" xfId="4" applyFont="1" applyFill="1" applyBorder="1" applyAlignment="1"/>
    <xf numFmtId="0" fontId="40" fillId="5" borderId="22" xfId="3" applyFont="1" applyFill="1" applyBorder="1" applyAlignment="1">
      <alignment vertical="center" wrapText="1"/>
    </xf>
    <xf numFmtId="0" fontId="42" fillId="5" borderId="23" xfId="3" applyFont="1" applyFill="1" applyBorder="1" applyAlignment="1">
      <alignment vertical="center" wrapText="1"/>
    </xf>
    <xf numFmtId="0" fontId="43" fillId="5" borderId="24" xfId="3" applyFont="1" applyFill="1" applyBorder="1" applyAlignment="1">
      <alignment vertical="center" wrapText="1"/>
    </xf>
    <xf numFmtId="0" fontId="40" fillId="5" borderId="25" xfId="3" applyFont="1" applyFill="1" applyBorder="1" applyAlignment="1">
      <alignment vertical="center" wrapText="1"/>
    </xf>
    <xf numFmtId="0" fontId="42" fillId="5" borderId="1" xfId="3" applyFont="1" applyFill="1" applyBorder="1" applyAlignment="1">
      <alignment vertical="center" wrapText="1"/>
    </xf>
    <xf numFmtId="0" fontId="42" fillId="5" borderId="26" xfId="3" applyFont="1" applyFill="1" applyBorder="1" applyAlignment="1">
      <alignment vertical="center" wrapText="1"/>
    </xf>
    <xf numFmtId="0" fontId="42" fillId="5" borderId="29" xfId="3" applyFont="1" applyFill="1" applyBorder="1" applyAlignment="1">
      <alignment vertical="center" wrapText="1"/>
    </xf>
    <xf numFmtId="0" fontId="42" fillId="5" borderId="30" xfId="3" applyFont="1" applyFill="1" applyBorder="1" applyAlignment="1">
      <alignment vertical="center" wrapText="1"/>
    </xf>
    <xf numFmtId="0" fontId="43" fillId="5" borderId="29" xfId="3" applyFont="1" applyFill="1" applyBorder="1" applyAlignment="1">
      <alignment vertical="center" wrapText="1"/>
    </xf>
    <xf numFmtId="0" fontId="43" fillId="5" borderId="27" xfId="3" applyFont="1" applyFill="1" applyBorder="1" applyAlignment="1">
      <alignment vertical="center" wrapText="1"/>
    </xf>
    <xf numFmtId="0" fontId="42" fillId="5" borderId="19" xfId="3" applyFont="1" applyFill="1" applyBorder="1" applyAlignment="1">
      <alignment vertical="center" wrapText="1"/>
    </xf>
    <xf numFmtId="0" fontId="42" fillId="5" borderId="28" xfId="3" applyFont="1" applyFill="1" applyBorder="1" applyAlignment="1">
      <alignment vertical="center" wrapText="1"/>
    </xf>
    <xf numFmtId="0" fontId="39" fillId="0" borderId="0" xfId="3" applyFont="1" applyAlignment="1">
      <alignment horizontal="left" vertical="center"/>
    </xf>
    <xf numFmtId="0" fontId="34" fillId="0" borderId="8" xfId="3" applyFont="1" applyBorder="1" applyAlignment="1" applyProtection="1">
      <alignment vertical="center"/>
      <protection locked="0"/>
    </xf>
    <xf numFmtId="0" fontId="33" fillId="0" borderId="2" xfId="3" applyFont="1" applyBorder="1" applyAlignment="1">
      <alignment horizontal="left" vertical="center"/>
    </xf>
    <xf numFmtId="0" fontId="33" fillId="0" borderId="3" xfId="3" applyFont="1" applyBorder="1" applyAlignment="1" applyProtection="1">
      <alignment horizontal="left" vertical="center" indent="2"/>
      <protection locked="0"/>
    </xf>
    <xf numFmtId="0" fontId="42" fillId="3" borderId="5" xfId="3" applyFont="1" applyFill="1" applyBorder="1" applyAlignment="1">
      <alignment horizontal="left" vertical="center"/>
    </xf>
    <xf numFmtId="0" fontId="23" fillId="0" borderId="3" xfId="3" applyFont="1" applyBorder="1" applyAlignment="1" applyProtection="1">
      <alignment horizontal="left" vertical="center" indent="2"/>
      <protection locked="0"/>
    </xf>
    <xf numFmtId="0" fontId="33" fillId="0" borderId="4" xfId="3" applyFont="1" applyBorder="1" applyAlignment="1">
      <alignment vertical="center"/>
    </xf>
    <xf numFmtId="0" fontId="42" fillId="0" borderId="2" xfId="3" applyFont="1" applyBorder="1" applyAlignment="1">
      <alignment horizontal="left" vertical="center"/>
    </xf>
    <xf numFmtId="0" fontId="33" fillId="0" borderId="9" xfId="3" applyFont="1" applyBorder="1" applyAlignment="1">
      <alignment vertical="center"/>
    </xf>
    <xf numFmtId="0" fontId="42" fillId="3" borderId="10" xfId="3" applyFont="1" applyFill="1" applyBorder="1" applyAlignment="1">
      <alignment horizontal="left" vertical="center"/>
    </xf>
    <xf numFmtId="0" fontId="33" fillId="0" borderId="8" xfId="3" applyFont="1" applyBorder="1" applyAlignment="1" applyProtection="1">
      <alignment horizontal="left" vertical="center" indent="2"/>
      <protection locked="0"/>
    </xf>
    <xf numFmtId="0" fontId="33" fillId="0" borderId="3" xfId="3" applyFont="1" applyBorder="1" applyAlignment="1" applyProtection="1">
      <alignment horizontal="left" vertical="center" wrapText="1" indent="2"/>
      <protection locked="0"/>
    </xf>
    <xf numFmtId="0" fontId="33" fillId="0" borderId="11" xfId="3" applyFont="1" applyBorder="1" applyAlignment="1" applyProtection="1">
      <alignment horizontal="left" vertical="center" wrapText="1" indent="2"/>
      <protection locked="0"/>
    </xf>
    <xf numFmtId="0" fontId="42" fillId="0" borderId="1" xfId="3" applyFont="1" applyBorder="1" applyAlignment="1">
      <alignment horizontal="left" vertical="center"/>
    </xf>
    <xf numFmtId="0" fontId="42" fillId="3" borderId="1" xfId="3" applyFont="1" applyFill="1" applyBorder="1" applyAlignment="1">
      <alignment horizontal="left" vertical="center"/>
    </xf>
    <xf numFmtId="0" fontId="42" fillId="3" borderId="0" xfId="3" applyFont="1" applyFill="1" applyAlignment="1">
      <alignment horizontal="left" vertical="center"/>
    </xf>
    <xf numFmtId="0" fontId="42" fillId="0" borderId="11" xfId="3" applyFont="1" applyBorder="1" applyAlignment="1">
      <alignment horizontal="left" vertical="center"/>
    </xf>
    <xf numFmtId="0" fontId="42" fillId="3" borderId="12" xfId="3" applyFont="1" applyFill="1" applyBorder="1" applyAlignment="1">
      <alignment horizontal="left" vertical="center"/>
    </xf>
    <xf numFmtId="0" fontId="42" fillId="0" borderId="10" xfId="3" applyFont="1" applyBorder="1" applyAlignment="1">
      <alignment horizontal="left" vertical="center"/>
    </xf>
    <xf numFmtId="0" fontId="46" fillId="3" borderId="2" xfId="3" applyFont="1" applyFill="1" applyBorder="1" applyAlignment="1">
      <alignment vertical="center"/>
    </xf>
    <xf numFmtId="0" fontId="33" fillId="0" borderId="0" xfId="3" applyFont="1" applyAlignment="1">
      <alignment horizontal="left" vertical="center" indent="1"/>
    </xf>
    <xf numFmtId="0" fontId="46" fillId="3" borderId="34" xfId="3" applyFont="1" applyFill="1" applyBorder="1" applyAlignment="1">
      <alignment vertical="center"/>
    </xf>
    <xf numFmtId="0" fontId="33" fillId="0" borderId="2" xfId="3" applyFont="1" applyBorder="1" applyAlignment="1">
      <alignment horizontal="left" vertical="center" indent="1"/>
    </xf>
    <xf numFmtId="0" fontId="33" fillId="0" borderId="3" xfId="3" applyFont="1" applyBorder="1" applyAlignment="1" applyProtection="1">
      <alignment horizontal="left" vertical="center" indent="4"/>
      <protection locked="0"/>
    </xf>
    <xf numFmtId="0" fontId="33" fillId="0" borderId="3" xfId="3" applyFont="1" applyBorder="1" applyAlignment="1" applyProtection="1">
      <alignment horizontal="left" vertical="center" indent="6"/>
      <protection locked="0"/>
    </xf>
    <xf numFmtId="0" fontId="42" fillId="0" borderId="37" xfId="3" applyFont="1" applyBorder="1" applyAlignment="1">
      <alignment horizontal="left" vertical="center"/>
    </xf>
    <xf numFmtId="0" fontId="42" fillId="3" borderId="19" xfId="3" applyFont="1" applyFill="1" applyBorder="1" applyAlignment="1">
      <alignment horizontal="left" vertical="center"/>
    </xf>
    <xf numFmtId="0" fontId="33" fillId="0" borderId="0" xfId="3" applyFont="1" applyAlignment="1" applyProtection="1">
      <alignment horizontal="left" vertical="center" indent="4"/>
      <protection locked="0"/>
    </xf>
    <xf numFmtId="10" fontId="33" fillId="0" borderId="4" xfId="3" applyNumberFormat="1" applyFont="1" applyBorder="1" applyAlignment="1">
      <alignment horizontal="left" vertical="center"/>
    </xf>
    <xf numFmtId="0" fontId="42" fillId="0" borderId="5" xfId="3" applyFont="1" applyBorder="1" applyAlignment="1">
      <alignment horizontal="left" vertical="center"/>
    </xf>
    <xf numFmtId="0" fontId="34" fillId="0" borderId="21" xfId="3" applyFont="1" applyBorder="1" applyAlignment="1" applyProtection="1">
      <alignment vertical="center"/>
      <protection locked="0"/>
    </xf>
    <xf numFmtId="0" fontId="40" fillId="0" borderId="15" xfId="3" applyFont="1" applyBorder="1" applyAlignment="1">
      <alignment horizontal="left" vertical="center"/>
    </xf>
    <xf numFmtId="0" fontId="47" fillId="0" borderId="15" xfId="3" applyFont="1" applyBorder="1" applyAlignment="1">
      <alignment vertical="center"/>
    </xf>
    <xf numFmtId="0" fontId="33" fillId="0" borderId="8" xfId="3" applyFont="1" applyBorder="1" applyAlignment="1" applyProtection="1">
      <alignment vertical="center"/>
      <protection locked="0"/>
    </xf>
    <xf numFmtId="0" fontId="33" fillId="6" borderId="4" xfId="3" applyFont="1" applyFill="1" applyBorder="1" applyAlignment="1">
      <alignment vertical="center"/>
    </xf>
    <xf numFmtId="166" fontId="33" fillId="6" borderId="4" xfId="3" applyNumberFormat="1" applyFont="1" applyFill="1" applyBorder="1" applyAlignment="1">
      <alignment vertical="center"/>
    </xf>
    <xf numFmtId="0" fontId="33" fillId="6" borderId="0" xfId="3" applyFont="1" applyFill="1" applyAlignment="1">
      <alignment vertical="center"/>
    </xf>
    <xf numFmtId="166" fontId="33" fillId="6" borderId="0" xfId="3" applyNumberFormat="1" applyFont="1" applyFill="1" applyAlignment="1">
      <alignment vertical="center"/>
    </xf>
    <xf numFmtId="0" fontId="52" fillId="6" borderId="19" xfId="3" applyFont="1" applyFill="1" applyBorder="1" applyAlignment="1">
      <alignment vertical="center"/>
    </xf>
    <xf numFmtId="0" fontId="33" fillId="6" borderId="34" xfId="3" applyFont="1" applyFill="1" applyBorder="1" applyAlignment="1">
      <alignment vertical="center" wrapText="1"/>
    </xf>
    <xf numFmtId="0" fontId="33" fillId="6" borderId="1" xfId="3" applyFont="1" applyFill="1" applyBorder="1" applyAlignment="1">
      <alignment vertical="center"/>
    </xf>
    <xf numFmtId="165" fontId="33" fillId="6" borderId="0" xfId="1" applyNumberFormat="1" applyFont="1" applyFill="1" applyBorder="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10" fontId="47" fillId="0" borderId="2" xfId="3" applyNumberFormat="1" applyFont="1" applyBorder="1" applyAlignment="1">
      <alignment vertical="center"/>
    </xf>
    <xf numFmtId="0" fontId="33" fillId="0" borderId="8" xfId="3" applyFont="1" applyBorder="1" applyAlignment="1" applyProtection="1">
      <alignment horizontal="left" vertical="center" indent="4"/>
      <protection locked="0"/>
    </xf>
    <xf numFmtId="0" fontId="33" fillId="6" borderId="2" xfId="3" applyFont="1" applyFill="1" applyBorder="1" applyAlignment="1">
      <alignment vertical="center"/>
    </xf>
    <xf numFmtId="0" fontId="42" fillId="3" borderId="2" xfId="3" applyFont="1" applyFill="1" applyBorder="1" applyAlignment="1">
      <alignment horizontal="left" vertical="center"/>
    </xf>
    <xf numFmtId="0" fontId="50" fillId="0" borderId="0" xfId="2" applyFont="1" applyFill="1"/>
    <xf numFmtId="0" fontId="23" fillId="0" borderId="0" xfId="3" applyFont="1" applyAlignment="1">
      <alignment horizontal="left" vertical="center"/>
    </xf>
    <xf numFmtId="0" fontId="27" fillId="0" borderId="22" xfId="2" applyFont="1" applyFill="1" applyBorder="1" applyAlignment="1">
      <alignment horizontal="left" vertical="center" wrapText="1"/>
    </xf>
    <xf numFmtId="0" fontId="33" fillId="0" borderId="22" xfId="3" applyFont="1" applyBorder="1" applyAlignment="1">
      <alignment vertical="center" wrapText="1"/>
    </xf>
    <xf numFmtId="0" fontId="33" fillId="0" borderId="23" xfId="3" applyFont="1" applyBorder="1" applyAlignment="1">
      <alignment horizontal="left" vertical="center" indent="1"/>
    </xf>
    <xf numFmtId="0" fontId="33" fillId="0" borderId="23" xfId="3" applyFont="1" applyBorder="1" applyAlignment="1">
      <alignment vertical="center" wrapText="1"/>
    </xf>
    <xf numFmtId="0" fontId="33" fillId="0" borderId="23" xfId="3" applyFont="1" applyBorder="1" applyAlignment="1">
      <alignment horizontal="left" vertical="center" indent="3"/>
    </xf>
    <xf numFmtId="0" fontId="33" fillId="0" borderId="24" xfId="3" applyFont="1" applyBorder="1" applyAlignment="1">
      <alignment horizontal="left" vertical="center" indent="3"/>
    </xf>
    <xf numFmtId="0" fontId="33" fillId="0" borderId="0" xfId="3" applyFont="1" applyAlignment="1">
      <alignment horizontal="left" vertical="center" indent="5"/>
    </xf>
    <xf numFmtId="0" fontId="33" fillId="0" borderId="29" xfId="3" applyFont="1" applyBorder="1" applyAlignment="1">
      <alignment horizontal="left" vertical="center" indent="5"/>
    </xf>
    <xf numFmtId="0" fontId="33" fillId="0" borderId="29" xfId="3" applyFont="1" applyBorder="1" applyAlignment="1">
      <alignment horizontal="left" vertical="center" indent="1"/>
    </xf>
    <xf numFmtId="0" fontId="33" fillId="0" borderId="36" xfId="3" applyFont="1" applyBorder="1" applyAlignment="1">
      <alignment horizontal="left" vertical="center"/>
    </xf>
    <xf numFmtId="0" fontId="36" fillId="0" borderId="22" xfId="3" applyFont="1" applyBorder="1" applyAlignment="1">
      <alignment vertical="center"/>
    </xf>
    <xf numFmtId="0" fontId="33" fillId="0" borderId="24" xfId="3" applyFont="1" applyBorder="1" applyAlignment="1">
      <alignment horizontal="left" vertical="center" indent="1"/>
    </xf>
    <xf numFmtId="0" fontId="33" fillId="0" borderId="23" xfId="3" applyFont="1" applyBorder="1" applyAlignment="1">
      <alignment horizontal="left" vertical="center" wrapText="1" indent="1"/>
    </xf>
    <xf numFmtId="0" fontId="33" fillId="0" borderId="23" xfId="3" applyFont="1" applyBorder="1" applyAlignment="1">
      <alignment horizontal="left" vertical="center" wrapText="1" indent="3"/>
    </xf>
    <xf numFmtId="0" fontId="33" fillId="0" borderId="24" xfId="3" applyFont="1" applyBorder="1" applyAlignment="1">
      <alignment horizontal="left" vertical="center" wrapText="1" indent="3"/>
    </xf>
    <xf numFmtId="0" fontId="33" fillId="0" borderId="24" xfId="3" applyFont="1" applyBorder="1" applyAlignment="1">
      <alignment horizontal="left" vertical="center" wrapText="1" indent="1"/>
    </xf>
    <xf numFmtId="0" fontId="23" fillId="0" borderId="22" xfId="3" applyFont="1" applyBorder="1" applyAlignment="1">
      <alignment vertical="center"/>
    </xf>
    <xf numFmtId="0" fontId="35" fillId="0" borderId="23" xfId="2" applyFont="1" applyFill="1" applyBorder="1" applyAlignment="1">
      <alignment horizontal="left" vertical="center" wrapText="1" indent="1"/>
    </xf>
    <xf numFmtId="0" fontId="35" fillId="0" borderId="24" xfId="2" applyFont="1" applyFill="1" applyBorder="1" applyAlignment="1">
      <alignment horizontal="left" vertical="center" wrapText="1" indent="1"/>
    </xf>
    <xf numFmtId="167" fontId="33" fillId="0" borderId="24" xfId="6" applyNumberFormat="1" applyFont="1" applyFill="1" applyBorder="1" applyAlignment="1">
      <alignment vertical="center" wrapText="1"/>
    </xf>
    <xf numFmtId="0" fontId="33" fillId="0" borderId="24" xfId="3" applyFont="1" applyBorder="1" applyAlignment="1">
      <alignment vertical="center" wrapText="1"/>
    </xf>
    <xf numFmtId="0" fontId="35" fillId="0" borderId="23" xfId="2" applyFont="1" applyFill="1" applyBorder="1" applyAlignment="1">
      <alignment horizontal="left" vertical="center" wrapText="1" indent="3"/>
    </xf>
    <xf numFmtId="0" fontId="35" fillId="0" borderId="24" xfId="2" applyFont="1" applyFill="1" applyBorder="1" applyAlignment="1">
      <alignment horizontal="left" vertical="center" wrapText="1" indent="3"/>
    </xf>
    <xf numFmtId="0" fontId="33" fillId="4" borderId="22" xfId="3" applyFont="1" applyFill="1" applyBorder="1" applyAlignment="1">
      <alignment vertical="center" wrapText="1"/>
    </xf>
    <xf numFmtId="0" fontId="23" fillId="4" borderId="22" xfId="3" applyFont="1" applyFill="1" applyBorder="1" applyAlignment="1">
      <alignment vertical="center"/>
    </xf>
    <xf numFmtId="0" fontId="35" fillId="0" borderId="23" xfId="2" applyFont="1" applyFill="1" applyBorder="1" applyAlignment="1">
      <alignment horizontal="left" vertical="center" wrapText="1"/>
    </xf>
    <xf numFmtId="0" fontId="33" fillId="0" borderId="0" xfId="3" applyFont="1" applyAlignment="1">
      <alignment vertical="center" wrapText="1"/>
    </xf>
    <xf numFmtId="0" fontId="23" fillId="0" borderId="2" xfId="3" applyFont="1" applyBorder="1" applyAlignment="1">
      <alignment vertical="center"/>
    </xf>
    <xf numFmtId="0" fontId="33" fillId="0" borderId="2" xfId="3" applyFont="1" applyBorder="1" applyAlignment="1">
      <alignment vertical="center" wrapText="1"/>
    </xf>
    <xf numFmtId="0" fontId="33" fillId="6" borderId="23" xfId="3" applyFont="1" applyFill="1" applyBorder="1" applyAlignment="1">
      <alignment vertical="center" wrapText="1"/>
    </xf>
    <xf numFmtId="0" fontId="33" fillId="6" borderId="24" xfId="3" applyFont="1" applyFill="1" applyBorder="1" applyAlignment="1">
      <alignment vertical="center" wrapText="1"/>
    </xf>
    <xf numFmtId="0" fontId="35" fillId="6" borderId="24" xfId="4" applyFont="1" applyFill="1" applyBorder="1" applyAlignment="1">
      <alignment vertical="center"/>
    </xf>
    <xf numFmtId="0" fontId="33" fillId="6" borderId="23" xfId="3" applyFont="1" applyFill="1" applyBorder="1" applyAlignment="1">
      <alignment horizontal="left" vertical="center" wrapText="1" indent="3"/>
    </xf>
    <xf numFmtId="0" fontId="23" fillId="6" borderId="24" xfId="3" applyFont="1" applyFill="1" applyBorder="1" applyAlignment="1">
      <alignment vertical="center"/>
    </xf>
    <xf numFmtId="0" fontId="53" fillId="0" borderId="0" xfId="3" applyFont="1" applyAlignment="1">
      <alignment horizontal="left" vertical="center"/>
    </xf>
    <xf numFmtId="0" fontId="54" fillId="0" borderId="0" xfId="3" applyFont="1" applyAlignment="1">
      <alignment vertical="center"/>
    </xf>
    <xf numFmtId="0" fontId="42" fillId="0" borderId="0" xfId="3" applyFont="1" applyAlignment="1">
      <alignment vertical="center"/>
    </xf>
    <xf numFmtId="164" fontId="42" fillId="0" borderId="0" xfId="1" applyFont="1" applyFill="1" applyAlignment="1">
      <alignment horizontal="left" vertical="center"/>
    </xf>
    <xf numFmtId="168" fontId="42" fillId="0" borderId="0" xfId="1" applyNumberFormat="1" applyFont="1" applyFill="1" applyAlignment="1">
      <alignment horizontal="left" vertical="center"/>
    </xf>
    <xf numFmtId="0" fontId="42" fillId="7" borderId="27" xfId="3" applyFont="1" applyFill="1" applyBorder="1" applyAlignment="1">
      <alignment vertical="center"/>
    </xf>
    <xf numFmtId="0" fontId="42" fillId="5" borderId="19" xfId="3" applyFont="1" applyFill="1" applyBorder="1" applyAlignment="1">
      <alignment vertical="center"/>
    </xf>
    <xf numFmtId="0" fontId="25" fillId="5" borderId="0" xfId="0" applyFont="1" applyFill="1" applyAlignment="1">
      <alignment vertical="center"/>
    </xf>
    <xf numFmtId="0" fontId="53" fillId="0" borderId="31" xfId="0" applyFont="1" applyBorder="1"/>
    <xf numFmtId="0" fontId="53" fillId="0" borderId="15" xfId="0" applyFont="1" applyBorder="1"/>
    <xf numFmtId="164" fontId="53" fillId="0" borderId="32" xfId="1" applyFont="1" applyBorder="1"/>
    <xf numFmtId="0" fontId="57" fillId="0" borderId="0" xfId="5" applyFont="1"/>
    <xf numFmtId="0" fontId="57" fillId="0" borderId="0" xfId="5" applyNumberFormat="1" applyFont="1"/>
    <xf numFmtId="0" fontId="42" fillId="5" borderId="0" xfId="3" applyFont="1" applyFill="1" applyAlignment="1">
      <alignment horizontal="left" vertical="center" indent="1"/>
    </xf>
    <xf numFmtId="0" fontId="42" fillId="5" borderId="0" xfId="3" applyFont="1" applyFill="1" applyAlignment="1">
      <alignment horizontal="left" vertical="center"/>
    </xf>
    <xf numFmtId="164" fontId="42" fillId="5" borderId="0" xfId="1" applyFont="1" applyFill="1" applyBorder="1" applyAlignment="1">
      <alignment horizontal="left" vertical="center"/>
    </xf>
    <xf numFmtId="0" fontId="43" fillId="0" borderId="0" xfId="3" applyFont="1" applyAlignment="1">
      <alignment horizontal="left" vertical="center"/>
    </xf>
    <xf numFmtId="0" fontId="53" fillId="5" borderId="0" xfId="0" applyFont="1" applyFill="1" applyAlignment="1">
      <alignment vertical="center"/>
    </xf>
    <xf numFmtId="0" fontId="59" fillId="0" borderId="0" xfId="3" applyFont="1" applyAlignment="1">
      <alignment horizontal="left" vertical="center"/>
    </xf>
    <xf numFmtId="0" fontId="59" fillId="0" borderId="0" xfId="3" applyFont="1" applyAlignment="1">
      <alignment vertical="center"/>
    </xf>
    <xf numFmtId="0" fontId="59" fillId="0" borderId="0" xfId="3" quotePrefix="1" applyFont="1" applyAlignment="1">
      <alignment horizontal="left" vertical="center"/>
    </xf>
    <xf numFmtId="0" fontId="4" fillId="0" borderId="13" xfId="0" applyFont="1" applyBorder="1"/>
    <xf numFmtId="0" fontId="4" fillId="0" borderId="14" xfId="0" applyFont="1" applyBorder="1"/>
    <xf numFmtId="0" fontId="35" fillId="0" borderId="24" xfId="2" applyFont="1" applyFill="1" applyBorder="1" applyAlignment="1">
      <alignment horizontal="left" vertical="center" wrapText="1" indent="2"/>
    </xf>
    <xf numFmtId="0" fontId="35" fillId="0" borderId="22" xfId="2" applyFont="1" applyFill="1" applyBorder="1" applyAlignment="1">
      <alignment horizontal="left" vertical="center" wrapText="1" indent="2"/>
    </xf>
    <xf numFmtId="0" fontId="33" fillId="0" borderId="2" xfId="3" applyFont="1" applyBorder="1" applyAlignment="1">
      <alignment vertical="center"/>
    </xf>
    <xf numFmtId="0" fontId="33" fillId="0" borderId="2" xfId="3" applyFont="1" applyBorder="1" applyAlignment="1" applyProtection="1">
      <alignment horizontal="left" vertical="center" indent="4"/>
      <protection locked="0"/>
    </xf>
    <xf numFmtId="0" fontId="50" fillId="6" borderId="2" xfId="4" applyFont="1" applyFill="1" applyBorder="1" applyAlignment="1">
      <alignment vertical="center" wrapText="1"/>
    </xf>
    <xf numFmtId="0" fontId="15" fillId="0" borderId="0" xfId="3" applyFont="1" applyAlignment="1" applyProtection="1">
      <alignment vertical="center"/>
      <protection locked="0"/>
    </xf>
    <xf numFmtId="0" fontId="64" fillId="0" borderId="2" xfId="3" applyFont="1" applyBorder="1" applyAlignment="1" applyProtection="1">
      <alignment horizontal="left" vertical="center"/>
      <protection locked="0"/>
    </xf>
    <xf numFmtId="0" fontId="65" fillId="0" borderId="2" xfId="3" applyFont="1" applyBorder="1" applyAlignment="1">
      <alignment horizontal="left" vertical="center"/>
    </xf>
    <xf numFmtId="0" fontId="64" fillId="0" borderId="2" xfId="3" applyFont="1" applyBorder="1" applyAlignment="1">
      <alignment horizontal="left" vertical="center"/>
    </xf>
    <xf numFmtId="0" fontId="66" fillId="0" borderId="2" xfId="3" applyFont="1" applyBorder="1" applyAlignment="1">
      <alignment horizontal="left" vertical="center"/>
    </xf>
    <xf numFmtId="0" fontId="65" fillId="0" borderId="0" xfId="3" applyFont="1" applyAlignment="1">
      <alignment horizontal="left" vertical="center"/>
    </xf>
    <xf numFmtId="0" fontId="64" fillId="0" borderId="0" xfId="3" applyFont="1" applyAlignment="1">
      <alignment horizontal="left" vertical="center"/>
    </xf>
    <xf numFmtId="0" fontId="66" fillId="0" borderId="0" xfId="3" applyFont="1" applyAlignment="1">
      <alignment horizontal="left" vertical="center"/>
    </xf>
    <xf numFmtId="0" fontId="33" fillId="0" borderId="0" xfId="3" applyFont="1" applyAlignment="1">
      <alignment horizontal="left" vertical="center" wrapText="1" indent="3"/>
    </xf>
    <xf numFmtId="0" fontId="1" fillId="0" borderId="0" xfId="3" applyFont="1" applyAlignment="1">
      <alignment horizontal="left" vertical="center"/>
    </xf>
    <xf numFmtId="0" fontId="67" fillId="0" borderId="23" xfId="2" applyFont="1" applyFill="1" applyBorder="1" applyAlignment="1">
      <alignment horizontal="left" vertical="center" wrapText="1"/>
    </xf>
    <xf numFmtId="0" fontId="29" fillId="3" borderId="33" xfId="3" applyFont="1" applyFill="1" applyBorder="1" applyAlignment="1">
      <alignment horizontal="left" vertical="center" wrapText="1"/>
    </xf>
    <xf numFmtId="0" fontId="34" fillId="0" borderId="0" xfId="3" applyFont="1" applyAlignment="1">
      <alignment horizontal="left" vertical="center"/>
    </xf>
    <xf numFmtId="0" fontId="34" fillId="0" borderId="38" xfId="3" applyFont="1" applyBorder="1" applyAlignment="1">
      <alignment horizontal="left" vertical="center"/>
    </xf>
    <xf numFmtId="0" fontId="42" fillId="5" borderId="0" xfId="3" applyFont="1" applyFill="1" applyAlignment="1">
      <alignment vertical="center" wrapText="1"/>
    </xf>
    <xf numFmtId="0" fontId="23" fillId="0" borderId="39" xfId="3" applyFont="1" applyBorder="1" applyAlignment="1">
      <alignment vertical="center"/>
    </xf>
    <xf numFmtId="0" fontId="15" fillId="5" borderId="0" xfId="3" applyFont="1" applyFill="1" applyAlignment="1">
      <alignment vertical="center"/>
    </xf>
    <xf numFmtId="0" fontId="1" fillId="5" borderId="0" xfId="3" applyFont="1" applyFill="1" applyAlignment="1">
      <alignment vertical="center"/>
    </xf>
    <xf numFmtId="0" fontId="1" fillId="0" borderId="0" xfId="3" applyFont="1" applyAlignment="1">
      <alignment horizontal="right" vertical="center"/>
    </xf>
    <xf numFmtId="0" fontId="1" fillId="6" borderId="0" xfId="3" applyFont="1" applyFill="1" applyAlignment="1">
      <alignment horizontal="right" vertical="center"/>
    </xf>
    <xf numFmtId="0" fontId="1" fillId="4" borderId="0" xfId="3" applyFont="1" applyFill="1" applyAlignment="1">
      <alignment horizontal="left" vertical="center"/>
    </xf>
    <xf numFmtId="0" fontId="1" fillId="0" borderId="2" xfId="3" applyFont="1" applyBorder="1" applyAlignment="1">
      <alignment horizontal="left" vertical="center"/>
    </xf>
    <xf numFmtId="0" fontId="1" fillId="0" borderId="22" xfId="3" applyFont="1" applyBorder="1" applyAlignment="1">
      <alignment vertical="center"/>
    </xf>
    <xf numFmtId="0" fontId="1" fillId="0" borderId="23" xfId="3" applyFont="1" applyBorder="1" applyAlignment="1">
      <alignment vertical="center"/>
    </xf>
    <xf numFmtId="0" fontId="1" fillId="0" borderId="0" xfId="0" applyFont="1"/>
    <xf numFmtId="0" fontId="70" fillId="0" borderId="1" xfId="2" applyFont="1" applyFill="1" applyBorder="1" applyAlignment="1" applyProtection="1">
      <alignment horizontal="left" vertical="center" indent="2"/>
      <protection locked="0"/>
    </xf>
    <xf numFmtId="0" fontId="31" fillId="0" borderId="35" xfId="2" applyFont="1" applyFill="1" applyBorder="1" applyAlignment="1" applyProtection="1">
      <alignment vertical="center"/>
      <protection locked="0"/>
    </xf>
    <xf numFmtId="0" fontId="31" fillId="0" borderId="8" xfId="2" applyFont="1" applyFill="1" applyBorder="1" applyAlignment="1" applyProtection="1">
      <alignment horizontal="left" vertical="center" wrapText="1"/>
      <protection locked="0"/>
    </xf>
    <xf numFmtId="0" fontId="29" fillId="0" borderId="33" xfId="3" applyFont="1" applyBorder="1" applyAlignment="1">
      <alignment horizontal="left" vertical="center" wrapText="1"/>
    </xf>
    <xf numFmtId="2" fontId="33" fillId="0" borderId="24" xfId="3" applyNumberFormat="1" applyFont="1" applyBorder="1" applyAlignment="1">
      <alignment vertical="center"/>
    </xf>
    <xf numFmtId="0" fontId="53" fillId="0" borderId="0" xfId="0" applyFont="1"/>
    <xf numFmtId="164" fontId="53" fillId="0" borderId="0" xfId="1" applyFont="1" applyBorder="1"/>
    <xf numFmtId="0" fontId="42" fillId="7" borderId="0" xfId="3" applyFont="1" applyFill="1" applyAlignment="1">
      <alignment vertical="center"/>
    </xf>
    <xf numFmtId="0" fontId="6" fillId="6" borderId="19" xfId="2" applyFill="1" applyBorder="1" applyAlignment="1">
      <alignment vertical="center" wrapText="1"/>
    </xf>
    <xf numFmtId="0" fontId="33" fillId="6" borderId="23" xfId="3" applyFont="1" applyFill="1" applyBorder="1" applyAlignment="1">
      <alignment vertical="center"/>
    </xf>
    <xf numFmtId="0" fontId="1" fillId="0" borderId="0" xfId="3" quotePrefix="1" applyFont="1" applyAlignment="1">
      <alignment horizontal="left" vertical="center"/>
    </xf>
    <xf numFmtId="0" fontId="27" fillId="9" borderId="22" xfId="2" applyFont="1" applyFill="1" applyBorder="1" applyAlignment="1">
      <alignment horizontal="left" vertical="center" wrapText="1"/>
    </xf>
    <xf numFmtId="0" fontId="1" fillId="3" borderId="23" xfId="3" applyFont="1" applyFill="1" applyBorder="1" applyAlignment="1">
      <alignment horizontal="left" vertical="center"/>
    </xf>
    <xf numFmtId="0" fontId="1" fillId="3" borderId="24" xfId="3" applyFont="1" applyFill="1" applyBorder="1" applyAlignment="1">
      <alignment horizontal="left" vertical="center"/>
    </xf>
    <xf numFmtId="0" fontId="39" fillId="0" borderId="22" xfId="2" applyFont="1" applyFill="1" applyBorder="1" applyAlignment="1">
      <alignment horizontal="left" vertical="center" wrapText="1"/>
    </xf>
    <xf numFmtId="0" fontId="1" fillId="3" borderId="23" xfId="3" applyFont="1" applyFill="1" applyBorder="1" applyAlignment="1">
      <alignment horizontal="left" vertical="center" wrapText="1"/>
    </xf>
    <xf numFmtId="0" fontId="42" fillId="0" borderId="0" xfId="1" applyNumberFormat="1" applyFont="1" applyFill="1" applyAlignment="1">
      <alignment horizontal="left" vertical="center"/>
    </xf>
    <xf numFmtId="169" fontId="1" fillId="0" borderId="0" xfId="1" applyNumberFormat="1" applyFont="1" applyAlignment="1">
      <alignment horizontal="right"/>
    </xf>
    <xf numFmtId="3" fontId="33" fillId="6" borderId="23" xfId="3" applyNumberFormat="1" applyFont="1" applyFill="1" applyBorder="1" applyAlignment="1">
      <alignment vertical="center" wrapText="1"/>
    </xf>
    <xf numFmtId="171" fontId="33" fillId="6" borderId="23" xfId="3" applyNumberFormat="1" applyFont="1" applyFill="1" applyBorder="1" applyAlignment="1">
      <alignment vertical="center" wrapText="1"/>
    </xf>
    <xf numFmtId="0" fontId="1" fillId="3" borderId="22" xfId="3" applyFont="1" applyFill="1" applyBorder="1" applyAlignment="1">
      <alignment horizontal="left" vertical="center"/>
    </xf>
    <xf numFmtId="0" fontId="6" fillId="6" borderId="23" xfId="2" applyFill="1" applyBorder="1" applyAlignment="1">
      <alignment vertical="center"/>
    </xf>
    <xf numFmtId="0" fontId="52" fillId="6" borderId="19" xfId="3" applyFont="1" applyFill="1" applyBorder="1" applyAlignment="1">
      <alignment vertical="center" wrapText="1"/>
    </xf>
    <xf numFmtId="0" fontId="42" fillId="3" borderId="0" xfId="3" applyFont="1" applyFill="1" applyAlignment="1">
      <alignment horizontal="left" vertical="center" wrapText="1"/>
    </xf>
    <xf numFmtId="0" fontId="6" fillId="6" borderId="23" xfId="2" applyFill="1" applyBorder="1" applyAlignment="1">
      <alignment vertical="center" wrapText="1"/>
    </xf>
    <xf numFmtId="0" fontId="1" fillId="3" borderId="24" xfId="3" applyFont="1" applyFill="1" applyBorder="1" applyAlignment="1">
      <alignment horizontal="left" vertical="center" wrapText="1"/>
    </xf>
    <xf numFmtId="164" fontId="33" fillId="6" borderId="23" xfId="1" applyFont="1" applyFill="1" applyBorder="1" applyAlignment="1">
      <alignment vertical="center" wrapText="1"/>
    </xf>
    <xf numFmtId="164" fontId="33" fillId="6" borderId="24" xfId="1" applyFont="1" applyFill="1" applyBorder="1" applyAlignment="1">
      <alignment vertical="center" wrapText="1"/>
    </xf>
    <xf numFmtId="164" fontId="33" fillId="0" borderId="0" xfId="1" applyFont="1" applyAlignment="1">
      <alignment vertical="center" wrapText="1"/>
    </xf>
    <xf numFmtId="0" fontId="1" fillId="5" borderId="0" xfId="3" applyFont="1" applyFill="1" applyAlignment="1">
      <alignment horizontal="left" vertical="center"/>
    </xf>
    <xf numFmtId="0" fontId="1" fillId="2" borderId="15" xfId="3" applyFont="1" applyFill="1" applyBorder="1" applyAlignment="1">
      <alignment horizontal="left" vertical="center"/>
    </xf>
    <xf numFmtId="0" fontId="1" fillId="0" borderId="21" xfId="3" applyFont="1" applyBorder="1" applyAlignment="1">
      <alignment horizontal="left" vertical="center"/>
    </xf>
    <xf numFmtId="0" fontId="1" fillId="0" borderId="15" xfId="3" applyFont="1" applyBorder="1" applyAlignment="1">
      <alignment horizontal="left" vertical="center"/>
    </xf>
    <xf numFmtId="0" fontId="1" fillId="0" borderId="30" xfId="3" applyFont="1" applyBorder="1" applyAlignment="1">
      <alignment horizontal="left" vertical="center"/>
    </xf>
    <xf numFmtId="0" fontId="1" fillId="0" borderId="23" xfId="3" applyFont="1" applyBorder="1" applyAlignment="1">
      <alignment horizontal="left" vertical="center"/>
    </xf>
    <xf numFmtId="0" fontId="1" fillId="0" borderId="36" xfId="3" applyFont="1" applyBorder="1" applyAlignment="1">
      <alignment horizontal="left" vertical="center"/>
    </xf>
    <xf numFmtId="0" fontId="1" fillId="0" borderId="1" xfId="3" applyFont="1" applyBorder="1" applyAlignment="1">
      <alignment horizontal="left" vertical="center"/>
    </xf>
    <xf numFmtId="0" fontId="1" fillId="0" borderId="19" xfId="3" applyFont="1" applyBorder="1" applyAlignment="1">
      <alignment horizontal="left" vertical="center"/>
    </xf>
    <xf numFmtId="164" fontId="1" fillId="0" borderId="0" xfId="1" applyFont="1" applyFill="1" applyAlignment="1">
      <alignment horizontal="left" vertical="center"/>
    </xf>
    <xf numFmtId="49" fontId="1" fillId="0" borderId="0" xfId="3" applyNumberFormat="1" applyFont="1" applyAlignment="1">
      <alignment horizontal="left" vertical="center"/>
    </xf>
    <xf numFmtId="0" fontId="1" fillId="0" borderId="0" xfId="3" applyFont="1" applyAlignment="1">
      <alignment vertical="center"/>
    </xf>
    <xf numFmtId="164" fontId="1" fillId="0" borderId="0" xfId="0" applyNumberFormat="1" applyFont="1"/>
    <xf numFmtId="43" fontId="1" fillId="0" borderId="0" xfId="0" applyNumberFormat="1" applyFont="1"/>
    <xf numFmtId="170" fontId="1" fillId="0" borderId="0" xfId="1" applyNumberFormat="1" applyFont="1"/>
    <xf numFmtId="164" fontId="1" fillId="0" borderId="0" xfId="1" applyFont="1"/>
    <xf numFmtId="0" fontId="34" fillId="0" borderId="0" xfId="3" applyFont="1" applyAlignment="1">
      <alignment horizontal="left" vertical="center" wrapText="1"/>
    </xf>
    <xf numFmtId="0" fontId="48" fillId="5" borderId="0" xfId="2" applyFont="1" applyFill="1" applyBorder="1" applyAlignment="1">
      <alignment vertical="center"/>
    </xf>
    <xf numFmtId="0" fontId="27" fillId="5" borderId="16" xfId="2" applyFont="1" applyFill="1" applyBorder="1" applyAlignment="1">
      <alignment horizontal="center" vertical="center"/>
    </xf>
    <xf numFmtId="0" fontId="27" fillId="5" borderId="17" xfId="2" applyFont="1" applyFill="1" applyBorder="1" applyAlignment="1">
      <alignment horizontal="center" vertical="center"/>
    </xf>
    <xf numFmtId="0" fontId="27" fillId="5" borderId="18" xfId="2" applyFont="1" applyFill="1" applyBorder="1" applyAlignment="1">
      <alignment horizontal="center" vertical="center"/>
    </xf>
    <xf numFmtId="0" fontId="38" fillId="5" borderId="0" xfId="2" applyFont="1" applyFill="1" applyBorder="1" applyAlignment="1">
      <alignment vertical="center" wrapText="1"/>
    </xf>
    <xf numFmtId="0" fontId="33" fillId="5" borderId="0" xfId="3" applyFont="1" applyFill="1" applyAlignment="1">
      <alignment horizontal="left" vertical="center" wrapText="1" indent="2"/>
    </xf>
    <xf numFmtId="0" fontId="36" fillId="5" borderId="0" xfId="2" applyFont="1" applyFill="1" applyBorder="1" applyAlignment="1">
      <alignment vertical="center"/>
    </xf>
    <xf numFmtId="0" fontId="34" fillId="0" borderId="0" xfId="3" applyFont="1" applyAlignment="1">
      <alignment horizontal="left" vertical="center"/>
    </xf>
    <xf numFmtId="0" fontId="23" fillId="5" borderId="0" xfId="3" applyFont="1" applyFill="1" applyAlignment="1">
      <alignment horizontal="left" vertical="center"/>
    </xf>
    <xf numFmtId="0" fontId="58" fillId="5" borderId="0" xfId="3" applyFont="1" applyFill="1" applyAlignment="1">
      <alignment horizontal="left" vertical="center"/>
    </xf>
    <xf numFmtId="0" fontId="35" fillId="5" borderId="0" xfId="3" applyFont="1" applyFill="1" applyAlignment="1">
      <alignment horizontal="left" vertical="center" wrapText="1" indent="3"/>
    </xf>
    <xf numFmtId="0" fontId="42" fillId="5" borderId="0" xfId="3" applyFont="1" applyFill="1" applyAlignment="1">
      <alignment horizontal="left" vertical="center" wrapText="1" indent="3"/>
    </xf>
    <xf numFmtId="0" fontId="23" fillId="0" borderId="41" xfId="3" applyFont="1" applyBorder="1" applyAlignment="1">
      <alignment vertical="center"/>
    </xf>
    <xf numFmtId="0" fontId="23" fillId="0" borderId="42" xfId="3" applyFont="1" applyBorder="1" applyAlignment="1">
      <alignment vertical="center"/>
    </xf>
    <xf numFmtId="0" fontId="34" fillId="0" borderId="38" xfId="3" applyFont="1" applyBorder="1" applyAlignment="1">
      <alignment horizontal="left" vertical="center"/>
    </xf>
    <xf numFmtId="0" fontId="38" fillId="5" borderId="0" xfId="2" applyFont="1" applyFill="1" applyAlignment="1"/>
    <xf numFmtId="0" fontId="20" fillId="0" borderId="0" xfId="0" applyFont="1" applyAlignment="1">
      <alignment vertical="center"/>
    </xf>
    <xf numFmtId="0" fontId="19" fillId="0" borderId="0" xfId="2" applyFont="1" applyFill="1" applyBorder="1" applyAlignment="1">
      <alignment horizontal="center" vertical="center"/>
    </xf>
    <xf numFmtId="0" fontId="27" fillId="5" borderId="40" xfId="2" applyFont="1" applyFill="1" applyBorder="1" applyAlignment="1">
      <alignment horizontal="center" vertical="center"/>
    </xf>
    <xf numFmtId="0" fontId="27" fillId="5" borderId="20" xfId="2" applyFont="1" applyFill="1" applyBorder="1" applyAlignment="1">
      <alignment horizontal="center" vertical="center"/>
    </xf>
    <xf numFmtId="0" fontId="27" fillId="5" borderId="43" xfId="2" applyFont="1" applyFill="1" applyBorder="1" applyAlignment="1">
      <alignment horizontal="center" vertical="center"/>
    </xf>
    <xf numFmtId="0" fontId="27" fillId="5" borderId="44" xfId="2" applyFont="1" applyFill="1" applyBorder="1" applyAlignment="1">
      <alignment horizontal="center" vertical="center"/>
    </xf>
    <xf numFmtId="0" fontId="50" fillId="5" borderId="0" xfId="2" applyFont="1" applyFill="1" applyAlignment="1"/>
    <xf numFmtId="0" fontId="42" fillId="5" borderId="0" xfId="3" applyFont="1" applyFill="1" applyAlignment="1">
      <alignment vertical="center" wrapText="1"/>
    </xf>
    <xf numFmtId="0" fontId="1" fillId="3" borderId="23" xfId="3" applyFont="1" applyFill="1" applyBorder="1" applyAlignment="1">
      <alignment horizontal="center" vertical="center" wrapText="1"/>
    </xf>
    <xf numFmtId="0" fontId="1" fillId="3" borderId="24" xfId="3" applyFont="1" applyFill="1" applyBorder="1" applyAlignment="1">
      <alignment horizontal="center" vertical="center" wrapText="1"/>
    </xf>
    <xf numFmtId="0" fontId="15" fillId="5" borderId="0" xfId="3" applyFont="1" applyFill="1" applyAlignment="1">
      <alignment vertical="center"/>
    </xf>
    <xf numFmtId="0" fontId="51" fillId="5" borderId="0" xfId="3" applyFont="1" applyFill="1" applyAlignment="1">
      <alignment horizontal="left" vertical="center"/>
    </xf>
    <xf numFmtId="0" fontId="42" fillId="0" borderId="0" xfId="3" applyFont="1" applyAlignment="1">
      <alignment horizontal="left" vertical="center"/>
    </xf>
    <xf numFmtId="0" fontId="24" fillId="6" borderId="0" xfId="3" applyFont="1" applyFill="1" applyAlignment="1">
      <alignment vertical="center"/>
    </xf>
    <xf numFmtId="0" fontId="54" fillId="8" borderId="29" xfId="3" applyFont="1" applyFill="1" applyBorder="1" applyAlignment="1">
      <alignment horizontal="left" vertical="center"/>
    </xf>
    <xf numFmtId="0" fontId="54" fillId="8" borderId="0" xfId="3" applyFont="1" applyFill="1" applyAlignment="1">
      <alignment horizontal="left" vertical="center"/>
    </xf>
    <xf numFmtId="0" fontId="23" fillId="0" borderId="39" xfId="3" applyFont="1" applyBorder="1" applyAlignment="1">
      <alignment vertical="center"/>
    </xf>
    <xf numFmtId="0" fontId="60" fillId="6" borderId="0" xfId="2" applyFont="1" applyFill="1" applyBorder="1" applyAlignment="1">
      <alignment horizontal="left" vertical="center" wrapText="1"/>
    </xf>
    <xf numFmtId="0" fontId="60" fillId="6" borderId="3" xfId="2" applyFont="1" applyFill="1" applyBorder="1" applyAlignment="1">
      <alignment horizontal="left" vertical="center" wrapText="1"/>
    </xf>
    <xf numFmtId="0" fontId="23" fillId="0" borderId="0" xfId="3" applyFont="1" applyAlignment="1">
      <alignment vertical="center"/>
    </xf>
    <xf numFmtId="0" fontId="50" fillId="0" borderId="0" xfId="2" applyFont="1" applyFill="1" applyBorder="1" applyAlignment="1">
      <alignment horizontal="left" vertical="center" wrapText="1"/>
    </xf>
    <xf numFmtId="0" fontId="50" fillId="5" borderId="0" xfId="2" applyFont="1" applyFill="1" applyBorder="1" applyAlignment="1">
      <alignment horizontal="left" vertical="center" wrapText="1"/>
    </xf>
    <xf numFmtId="0" fontId="50" fillId="5" borderId="3" xfId="2" applyFont="1" applyFill="1" applyBorder="1" applyAlignment="1">
      <alignment horizontal="left" vertical="center" wrapText="1"/>
    </xf>
    <xf numFmtId="0" fontId="58" fillId="5" borderId="0" xfId="0" applyFont="1" applyFill="1" applyAlignment="1">
      <alignment vertical="center" wrapText="1"/>
    </xf>
    <xf numFmtId="0" fontId="42" fillId="5" borderId="0" xfId="0" applyFont="1" applyFill="1" applyAlignment="1">
      <alignment horizontal="left" vertical="center" wrapText="1" indent="3"/>
    </xf>
    <xf numFmtId="0" fontId="35" fillId="5" borderId="0" xfId="0" applyFont="1" applyFill="1" applyAlignment="1">
      <alignment horizontal="left" vertical="center" wrapText="1" indent="3"/>
    </xf>
    <xf numFmtId="0" fontId="35" fillId="5" borderId="0" xfId="0" applyFont="1" applyFill="1" applyAlignment="1">
      <alignment horizontal="left" vertical="center" wrapText="1"/>
    </xf>
    <xf numFmtId="0" fontId="35" fillId="5" borderId="0" xfId="0" applyFont="1" applyFill="1" applyAlignment="1">
      <alignment horizontal="left" vertical="top" wrapText="1" indent="3"/>
    </xf>
    <xf numFmtId="0" fontId="25" fillId="5" borderId="0" xfId="0" applyFont="1" applyFill="1" applyAlignment="1">
      <alignment vertical="center"/>
    </xf>
    <xf numFmtId="0" fontId="33" fillId="0" borderId="2" xfId="3" applyFont="1" applyBorder="1" applyAlignment="1" applyProtection="1">
      <alignment vertical="center"/>
      <protection locked="0"/>
    </xf>
    <xf numFmtId="0" fontId="42" fillId="5" borderId="0" xfId="3" applyFont="1" applyFill="1" applyAlignment="1">
      <alignment horizontal="left" vertical="center" indent="1"/>
    </xf>
    <xf numFmtId="0" fontId="23" fillId="0" borderId="2" xfId="3" applyFont="1" applyBorder="1" applyAlignment="1">
      <alignment vertical="center"/>
    </xf>
    <xf numFmtId="0" fontId="22" fillId="5" borderId="0" xfId="0" applyFont="1" applyFill="1" applyAlignment="1">
      <alignment vertical="center" wrapText="1"/>
    </xf>
    <xf numFmtId="0" fontId="42" fillId="5" borderId="0" xfId="0" applyFont="1" applyFill="1" applyAlignment="1">
      <alignment horizontal="left" vertical="center" wrapText="1" indent="2"/>
    </xf>
    <xf numFmtId="0" fontId="21" fillId="0" borderId="0" xfId="0" applyFont="1" applyAlignment="1"/>
    <xf numFmtId="0" fontId="26" fillId="5" borderId="0" xfId="0" applyFont="1" applyFill="1" applyAlignment="1">
      <alignment vertical="center"/>
    </xf>
    <xf numFmtId="0" fontId="6" fillId="6" borderId="24" xfId="2" applyFill="1" applyBorder="1" applyAlignment="1">
      <alignment vertical="center" wrapText="1"/>
    </xf>
    <xf numFmtId="0" fontId="6" fillId="6" borderId="19" xfId="2" applyFill="1" applyBorder="1" applyAlignment="1">
      <alignment vertical="center"/>
    </xf>
    <xf numFmtId="168" fontId="1" fillId="0" borderId="0" xfId="1" applyNumberFormat="1" applyFont="1" applyAlignment="1">
      <alignment horizontal="right"/>
    </xf>
    <xf numFmtId="0" fontId="1" fillId="10" borderId="0" xfId="3" applyFont="1" applyFill="1" applyAlignment="1">
      <alignment horizontal="left" vertical="center"/>
    </xf>
    <xf numFmtId="0" fontId="1" fillId="10" borderId="0" xfId="0" applyFont="1" applyFill="1"/>
    <xf numFmtId="168" fontId="1" fillId="0" borderId="0" xfId="1" applyNumberFormat="1" applyFont="1" applyFill="1" applyAlignment="1">
      <alignment horizontal="right"/>
    </xf>
  </cellXfs>
  <cellStyles count="8">
    <cellStyle name="Comma" xfId="1" builtinId="3"/>
    <cellStyle name="Explanatory Text" xfId="5" builtinId="53"/>
    <cellStyle name="Hyperlink" xfId="2" builtinId="8"/>
    <cellStyle name="Hyperlink 2" xfId="4" xr:uid="{00000000-0005-0000-0000-000002000000}"/>
    <cellStyle name="Normal" xfId="0" builtinId="0"/>
    <cellStyle name="Normal 2" xfId="3" xr:uid="{00000000-0005-0000-0000-000004000000}"/>
    <cellStyle name="Per cent" xfId="6" builtinId="5"/>
    <cellStyle name="pvtRow" xfId="7" xr:uid="{F0E5BAD0-783B-4313-A83B-4FD9605CA037}"/>
  </cellStyles>
  <dxfs count="104">
    <dxf>
      <font>
        <strike val="0"/>
        <outline val="0"/>
        <shadow val="0"/>
        <vertAlign val="baseline"/>
        <sz val="11"/>
        <name val="Franklin Gothic Book"/>
        <family val="2"/>
        <scheme val="none"/>
      </font>
      <numFmt numFmtId="168"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alignment horizontal="left" vertical="center"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8"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pivot="0" count="3" xr9:uid="{75225649-1FD3-452E-B344-3C5F7BA5401C}">
      <tableStyleElement type="headerRow" dxfId="103"/>
      <tableStyleElement type="firstRowStripe" dxfId="102"/>
      <tableStyleElement type="secondRowStripe" dxfId="101"/>
    </tableStyle>
  </tableStyles>
  <colors>
    <mruColors>
      <color rgb="FF188FBB"/>
      <color rgb="FF165B89"/>
      <color rgb="FFF6A70A"/>
      <color rgb="FF1BC2EE"/>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72143" y="1018592"/>
          <a:ext cx="12954000" cy="47221"/>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4733" y="0"/>
          <a:ext cx="18203334"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0</xdr:colOff>
      <xdr:row>21</xdr:row>
      <xdr:rowOff>0</xdr:rowOff>
    </xdr:from>
    <xdr:to>
      <xdr:col>18</xdr:col>
      <xdr:colOff>360596</xdr:colOff>
      <xdr:row>66</xdr:row>
      <xdr:rowOff>50187</xdr:rowOff>
    </xdr:to>
    <xdr:pic>
      <xdr:nvPicPr>
        <xdr:cNvPr id="14" name="Picture 13">
          <a:extLst>
            <a:ext uri="{FF2B5EF4-FFF2-40B4-BE49-F238E27FC236}">
              <a16:creationId xmlns:a16="http://schemas.microsoft.com/office/drawing/2014/main" id="{A5CD0232-1221-4658-B233-C763DD486C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3717" y="4795630"/>
          <a:ext cx="8971307" cy="88909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7:I110" totalsRowShown="0" headerRowDxfId="100" dataDxfId="99" tableBorderDxfId="98" headerRowCellStyle="Normal 2">
  <autoFilter ref="B27:I110" xr:uid="{29A02D02-B15A-4451-BC82-381511A5580C}"/>
  <tableColumns count="8">
    <tableColumn id="1" xr3:uid="{8CC8A279-3D52-433B-A927-54271A548F95}" name="Nombre completo de la empresa" dataDxfId="97"/>
    <tableColumn id="7" xr3:uid="{B6DDC292-F648-447B-B9F0-D9AF8B40D1E9}" name="Tipo de compañía" dataDxfId="96" dataCellStyle="Normal 2"/>
    <tableColumn id="2" xr3:uid="{47CFFE63-62E9-4C2F-AF7A-8C998C2115DD}" name="Número identificatorio de la empresa" dataDxfId="95"/>
    <tableColumn id="5" xr3:uid="{44126531-1251-489D-817D-0BB675AD4463}" name="Sector" dataDxfId="94" dataCellStyle="Normal 2"/>
    <tableColumn id="3" xr3:uid="{B0C9D6BC-CD8D-487B-AAF5-C67B584CF297}" name="Productos básicos (separados por comas)" dataDxfId="93" dataCellStyle="Normal 2"/>
    <tableColumn id="4" xr3:uid="{647342AE-9A02-48F4-8A87-5A810456D069}" name="Listado bursátil o sitio web de la empresa " dataDxfId="92"/>
    <tableColumn id="8" xr3:uid="{A71D3E18-CE7F-4A3A-9C59-406CFD09BD83}" name="Estado financiero auditado (o balance general, flujo de efectivo, estado de resultados, si no se dispone de aquél)" dataDxfId="91"/>
    <tableColumn id="6" xr3:uid="{2A2434D1-ADCC-40FE-8B5D-B8088719FA46}" name="Informe de pagos a gobiernos" dataDxfId="90"/>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4" totalsRowShown="0" headerRowDxfId="25">
  <autoFilter ref="N2:P74" xr:uid="{00000000-0009-0000-0100-000005000000}"/>
  <sortState xmlns:xlrd2="http://schemas.microsoft.com/office/spreadsheetml/2017/richdata2" ref="N3:P73">
    <sortCondition ref="N2:N73"/>
  </sortState>
  <tableColumns count="3">
    <tableColumn id="1" xr3:uid="{00000000-0010-0000-0500-000001000000}" name="HS ProductCode" dataDxfId="24"/>
    <tableColumn id="2" xr3:uid="{00000000-0010-0000-0500-000002000000}" name="HS Product Description" dataDxfId="23"/>
    <tableColumn id="3" xr3:uid="{00000000-0010-0000-0500-000003000000}" name="HS Product Description w volumen" dataDxfId="22"/>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21" dataDxfId="20">
  <autoFilter ref="S2:Y30" xr:uid="{00000000-0009-0000-0100-000007000000}"/>
  <tableColumns count="7">
    <tableColumn id="4" xr3:uid="{00000000-0010-0000-0600-000004000000}" name="Combined" dataDxfId="19"/>
    <tableColumn id="1" xr3:uid="{00000000-0010-0000-0600-000001000000}" name="GFS description" dataDxfId="18"/>
    <tableColumn id="2" xr3:uid="{00000000-0010-0000-0600-000002000000}" name="GFS Code" dataDxfId="17"/>
    <tableColumn id="5" xr3:uid="{00000000-0010-0000-0600-000005000000}" name="GFS Level 1" dataDxfId="16"/>
    <tableColumn id="6" xr3:uid="{00000000-0010-0000-0600-000006000000}" name="GFS Level 2" dataDxfId="15"/>
    <tableColumn id="7" xr3:uid="{00000000-0010-0000-0600-000007000000}" name="GFS Level 3" dataDxfId="14"/>
    <tableColumn id="8" xr3:uid="{00000000-0010-0000-0600-000008000000}" name="GFS Level 4" dataDxfId="13"/>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12" dataDxfId="11">
  <autoFilter ref="AA2:AA9" xr:uid="{00000000-0009-0000-0100-000008000000}"/>
  <tableColumns count="1">
    <tableColumn id="1" xr3:uid="{00000000-0010-0000-0700-000001000000}" name="Sector(s)" dataDxfId="10"/>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9" dataDxfId="8">
  <autoFilter ref="AC2:AC8" xr:uid="{1ADBC98D-8EE2-4E2D-8292-B9B5E1C6604C}"/>
  <tableColumns count="1">
    <tableColumn id="1" xr3:uid="{619D7381-1BA4-49E4-A221-3684B2D0D7D6}" name="Project phases" dataDxfId="7"/>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6" dataDxfId="5">
  <autoFilter ref="AE2:AE7" xr:uid="{0BF01CFB-5BFF-465C-ABA9-A1B7D70AB6D1}"/>
  <tableColumns count="1">
    <tableColumn id="1" xr3:uid="{85A7D8AC-4324-4EDB-9E4C-151DC7BBE4CC}" name="&lt; Tipo de organismo &gt;" dataDxfId="4"/>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113:J123" totalsRowShown="0" headerRowDxfId="89" dataDxfId="88" tableBorderDxfId="87" headerRowCellStyle="Normal 2">
  <autoFilter ref="B113:J123" xr:uid="{BB4EE31E-36E6-444B-8B65-954004E3DCB7}"/>
  <tableColumns count="9">
    <tableColumn id="1" xr3:uid="{F5AA4BF4-7DA0-4C74-9A5B-14547F26D1B1}" name="Nombre completo del proyecto" dataDxfId="86"/>
    <tableColumn id="2" xr3:uid="{685B8D42-EFD0-4DC2-BE10-28D18E979777}" name="Número(s) de referencia del acuerdo legal: contrato, licencia, arrendamiento, concesión, ..." dataDxfId="85"/>
    <tableColumn id="3" xr3:uid="{603E42CC-ECFB-4B1F-A620-0AA181E1F649}" name="Empresas afiliadas, comenzando por la Administradora" dataDxfId="84"/>
    <tableColumn id="5" xr3:uid="{228121AB-6AF3-45CE-A57C-DE91B9AADBA7}" name="Productos básicos (un producto/fila)" dataDxfId="83" dataCellStyle="Normal 2"/>
    <tableColumn id="6" xr3:uid="{235ED50D-2537-4E98-9096-D0CE3E3A0720}" name="Estado" dataDxfId="82"/>
    <tableColumn id="7" xr3:uid="{AD7BD532-EFD5-4B42-9DCF-ACD36F766A33}" name="Producción (volumen)" dataDxfId="81"/>
    <tableColumn id="8" xr3:uid="{8F48E404-F666-43CF-B215-2413E02429D2}" name="Unidad" dataDxfId="80"/>
    <tableColumn id="9" xr3:uid="{2E15003C-1852-483F-B320-AD9DABEF1059}" name="Producción (valor)" dataDxfId="79" dataCellStyle="Normal 2"/>
    <tableColumn id="10" xr3:uid="{AFFC1E31-5241-4FC5-9872-AB13888FD0EC}" name="Moneda" dataDxfId="78"/>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21" totalsRowShown="0" headerRowDxfId="77" dataDxfId="76" tableBorderDxfId="75" headerRowCellStyle="Normal 2">
  <autoFilter ref="B14:E21" xr:uid="{A8B4B39C-0D0F-4818-88C8-91C925EC55AF}"/>
  <tableColumns count="4">
    <tableColumn id="1" xr3:uid="{A514468B-E09B-48E0-A959-4DFDD8AB4C35}" name="Nombre completo del organismo" dataDxfId="74"/>
    <tableColumn id="4" xr3:uid="{E93FD104-7FE2-4A59-B947-6626A8244D37}" name="Tipo de organismo" dataDxfId="73" dataCellStyle="Normal 2"/>
    <tableColumn id="2" xr3:uid="{AB7B7E22-1DB9-44DD-B707-BD73D8566D73}" name="Número identificatorio (si corresponde)" dataDxfId="72"/>
    <tableColumn id="3" xr3:uid="{D4ED04ED-28EF-4370-8F5D-96FBFBDE5D1D}" name="Total informado" dataDxfId="71">
      <calculatedColumnFormula>SUMIF(Government_revenues_table[Entidad gubernamental],Government_agencies[[#This Row],[Nombre completo del organismo]],Government_revenues_table[Valor de ingresos])</calculatedColumnFormula>
    </tableColumn>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39" totalsRowShown="0" headerRowDxfId="70" dataDxfId="69">
  <autoFilter ref="B21:K39" xr:uid="{00000000-0009-0000-0100-000006000000}"/>
  <sortState xmlns:xlrd2="http://schemas.microsoft.com/office/spreadsheetml/2017/richdata2" ref="B22:K39">
    <sortCondition descending="1" ref="J21:J39"/>
  </sortState>
  <tableColumns count="10">
    <tableColumn id="8" xr3:uid="{00000000-0010-0000-0000-000008000000}" name="GFS Level 1" dataDxfId="68">
      <calculatedColumnFormula>IFERROR(VLOOKUP(Government_revenues_table[[#This Row],[Clasificación según EFP]],Table6_GFS_codes_classification[],COLUMNS($F:F)+3,FALSE),"Do not enter data")</calculatedColumnFormula>
    </tableColumn>
    <tableColumn id="9" xr3:uid="{00000000-0010-0000-0000-000009000000}" name="GFS Level 2" dataDxfId="67">
      <calculatedColumnFormula>IFERROR(VLOOKUP(Government_revenues_table[[#This Row],[Clasificación según EFP]],Table6_GFS_codes_classification[],COLUMNS($F:G)+3,FALSE),"Do not enter data")</calculatedColumnFormula>
    </tableColumn>
    <tableColumn id="10" xr3:uid="{00000000-0010-0000-0000-00000A000000}" name="GFS Level 3" dataDxfId="66">
      <calculatedColumnFormula>IFERROR(VLOOKUP(Government_revenues_table[[#This Row],[Clasificación según EFP]],Table6_GFS_codes_classification[],COLUMNS($F:H)+3,FALSE),"Do not enter data")</calculatedColumnFormula>
    </tableColumn>
    <tableColumn id="7" xr3:uid="{00000000-0010-0000-0000-000007000000}" name="GFS Level 4" dataDxfId="65">
      <calculatedColumnFormula>IFERROR(VLOOKUP(Government_revenues_table[[#This Row],[Clasificación según EFP]],Table6_GFS_codes_classification[],COLUMNS($F:I)+3,FALSE),"Do not enter data")</calculatedColumnFormula>
    </tableColumn>
    <tableColumn id="1" xr3:uid="{00000000-0010-0000-0000-000001000000}" name="Clasificación según EFP" dataDxfId="64"/>
    <tableColumn id="11" xr3:uid="{00000000-0010-0000-0000-00000B000000}" name="Sector" dataDxfId="63"/>
    <tableColumn id="3" xr3:uid="{00000000-0010-0000-0000-000003000000}" name="Denominación del flujo de ingresos" dataDxfId="62"/>
    <tableColumn id="4" xr3:uid="{00000000-0010-0000-0000-000004000000}" name="Entidad gubernamental" dataDxfId="2"/>
    <tableColumn id="5" xr3:uid="{00000000-0010-0000-0000-000005000000}" name="Valor de ingresos" dataDxfId="0" dataCellStyle="Comma"/>
    <tableColumn id="2" xr3:uid="{717E21EE-FF78-4681-8A7C-9B91BD3462F9}" name="Moneda" dataDxfId="1"/>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23" totalsRowShown="0" headerRowDxfId="61" dataDxfId="60">
  <autoFilter ref="B14:N23" xr:uid="{F6A9E8DB-AAD3-4F23-BDF8-F73CD40C929E}"/>
  <tableColumns count="13">
    <tableColumn id="7" xr3:uid="{B0B955AC-7B0F-4E2F-A90F-081F8DF53075}" name="Sector" dataDxfId="59">
      <calculatedColumnFormula>VLOOKUP(C15,Companies[],3,FALSE)</calculatedColumnFormula>
    </tableColumn>
    <tableColumn id="1" xr3:uid="{F4BA65A6-3315-4982-8AD1-6233F51539B3}" name="Empresa" dataDxfId="3" dataCellStyle="Normal 2"/>
    <tableColumn id="3" xr3:uid="{4A565997-97E1-47A8-8ADC-39016648A467}" name="Entidad gubernamental" dataDxfId="58"/>
    <tableColumn id="4" xr3:uid="{75F55348-A345-4AA0-B61D-0C0295D72872}" name="Denominación del flujo de ingresos" dataDxfId="57"/>
    <tableColumn id="5" xr3:uid="{8F7A06AD-203D-4268-8054-4B0336697888}" name="Se recauda sobre el proyecto (S/N)" dataDxfId="56"/>
    <tableColumn id="6" xr3:uid="{9B64602E-90E7-4EA8-BE6A-A27376494140}" name="Se informa por proyecto (S/N)" dataDxfId="55"/>
    <tableColumn id="2" xr3:uid="{43916E52-B1CF-479E-90B0-1D04D88358CC}" name="Nombre del proyecto" dataDxfId="54"/>
    <tableColumn id="13" xr3:uid="{34B04123-A3F5-4642-9FBB-D99F80C5C76E}" name="Moneda de la información" dataDxfId="53"/>
    <tableColumn id="14" xr3:uid="{6349802A-D43D-4C34-8E59-A12205BD358D}" name="Valor de ingresos" dataDxfId="52"/>
    <tableColumn id="18" xr3:uid="{9520FDAE-EF49-4183-894D-5E5291D023E4}" name="Pago realizado en especie (S/N)" dataDxfId="51"/>
    <tableColumn id="8" xr3:uid="{A773D8BD-C33D-417F-8B52-0168D9E80008}" name="Volumen en especie (si corresponde)" dataDxfId="50"/>
    <tableColumn id="9" xr3:uid="{BED2E64F-7F4B-4636-8EC9-DCC71768D73F}" name="Unidad (si corresponde)" dataDxfId="49"/>
    <tableColumn id="10" xr3:uid="{A6754352-A303-4E88-808C-7F5939247080}" name="Comentarios" dataDxfId="48"/>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7" dataDxfId="46">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5"/>
    <tableColumn id="2" xr3:uid="{00000000-0010-0000-0100-000002000000}" name="ISO Alpha-2 Code" dataDxfId="44"/>
    <tableColumn id="3" xr3:uid="{00000000-0010-0000-0100-000003000000}" name="ISO Alpha-3 Code" dataDxfId="43"/>
    <tableColumn id="4" xr3:uid="{00000000-0010-0000-0100-000004000000}" name="ISO Numeric Code (UN M49)" dataDxfId="42"/>
    <tableColumn id="5" xr3:uid="{00000000-0010-0000-0100-000005000000}" name="Currency code (ISO-4217)" dataDxfId="41"/>
    <tableColumn id="6" xr3:uid="{00000000-0010-0000-0100-000006000000}" name="Currency code num (ISO-4217)" dataDxfId="40"/>
    <tableColumn id="7" xr3:uid="{00000000-0010-0000-0100-000007000000}" name="Currency" dataDxfId="39"/>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8" dataDxfId="37">
  <autoFilter ref="I2:I7" xr:uid="{00000000-0009-0000-0100-000002000000}"/>
  <tableColumns count="1">
    <tableColumn id="1" xr3:uid="{00000000-0010-0000-0200-000001000000}" name="List" dataDxfId="36"/>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5" dataDxfId="33" headerRowBorderDxfId="34" tableBorderDxfId="32">
  <autoFilter ref="I10:K168" xr:uid="{00000000-0009-0000-0100-000004000000}"/>
  <tableColumns count="3">
    <tableColumn id="1" xr3:uid="{00000000-0010-0000-0300-000001000000}" name="Currency code (ISO-4217)" dataDxfId="31"/>
    <tableColumn id="2" xr3:uid="{00000000-0010-0000-0300-000002000000}" name="Currency code num (ISO-4217)" dataDxfId="30"/>
    <tableColumn id="3" xr3:uid="{00000000-0010-0000-0300-000003000000}" name="Currency" dataDxfId="29"/>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8" dataDxfId="27">
  <autoFilter ref="K2:K7" xr:uid="{00000000-0009-0000-0100-000003000000}"/>
  <tableColumns count="1">
    <tableColumn id="1" xr3:uid="{00000000-0010-0000-0400-000001000000}" name="List" dataDxfId="26"/>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drawing" Target="../drawings/drawing1.xml"/><Relationship Id="rId2" Type="http://schemas.openxmlformats.org/officeDocument/2006/relationships/hyperlink" Target="https://eiti.org/data" TargetMode="External"/><Relationship Id="rId1" Type="http://schemas.openxmlformats.org/officeDocument/2006/relationships/hyperlink" Target="mailto:data@eiti.org?subject=Summary%20data%20feedback" TargetMode="External"/><Relationship Id="rId6" Type="http://schemas.openxmlformats.org/officeDocument/2006/relationships/printerSettings" Target="../printerSettings/printerSettings1.bin"/><Relationship Id="rId5" Type="http://schemas.openxmlformats.org/officeDocument/2006/relationships/hyperlink" Target="mailto:data@eiti.org" TargetMode="External"/><Relationship Id="rId4" Type="http://schemas.openxmlformats.org/officeDocument/2006/relationships/hyperlink" Target="https://eiti.org/es/documento/plantilla-datos-resumidos-eiti" TargetMode="Externa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data@eiti.org" TargetMode="External"/><Relationship Id="rId7" Type="http://schemas.openxmlformats.org/officeDocument/2006/relationships/hyperlink" Target="https://eiti-ecuador.org/" TargetMode="External"/><Relationship Id="rId2" Type="http://schemas.openxmlformats.org/officeDocument/2006/relationships/hyperlink" Target="https://eiti.org/es/documento/el-estandar-eiti-2019" TargetMode="External"/><Relationship Id="rId1" Type="http://schemas.openxmlformats.org/officeDocument/2006/relationships/hyperlink" Target="https://es.wikipedia.org/wiki/ISO_4217" TargetMode="External"/><Relationship Id="rId6" Type="http://schemas.openxmlformats.org/officeDocument/2006/relationships/hyperlink" Target="mailto:data@eiti.org" TargetMode="External"/><Relationship Id="rId5" Type="http://schemas.openxmlformats.org/officeDocument/2006/relationships/hyperlink" Target="https://eiti.org/es/documento/el-estandar-eiti-2019" TargetMode="External"/><Relationship Id="rId4" Type="http://schemas.openxmlformats.org/officeDocument/2006/relationships/hyperlink" Target="https://eiti.org/es/documento/plantilla-datos-resumidos-eiti"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es/documento/el-estandar-eiti-2019" TargetMode="External"/><Relationship Id="rId13" Type="http://schemas.openxmlformats.org/officeDocument/2006/relationships/hyperlink" Target="https://eiti.org/es/documento/el-estandar-eiti-2019" TargetMode="External"/><Relationship Id="rId18" Type="http://schemas.openxmlformats.org/officeDocument/2006/relationships/hyperlink" Target="https://eiti.org/es/documento/el-estandar-eiti-2019" TargetMode="External"/><Relationship Id="rId26" Type="http://schemas.openxmlformats.org/officeDocument/2006/relationships/hyperlink" Target="https://eiti.org/es/documento/plantilla-datos-resumidos-eiti" TargetMode="External"/><Relationship Id="rId3" Type="http://schemas.openxmlformats.org/officeDocument/2006/relationships/hyperlink" Target="https://eiti.org/es/documento/el-estandar-eiti-2019" TargetMode="External"/><Relationship Id="rId21" Type="http://schemas.openxmlformats.org/officeDocument/2006/relationships/hyperlink" Target="https://eiti.org/es/documento/el-estandar-eiti-2019" TargetMode="External"/><Relationship Id="rId34" Type="http://schemas.openxmlformats.org/officeDocument/2006/relationships/hyperlink" Target="https://www.finanzas.gob.ec/ejecucion-presupuestaria/" TargetMode="External"/><Relationship Id="rId7" Type="http://schemas.openxmlformats.org/officeDocument/2006/relationships/hyperlink" Target="https://eiti.org/es/documento/el-estandar-eiti-2019" TargetMode="External"/><Relationship Id="rId12" Type="http://schemas.openxmlformats.org/officeDocument/2006/relationships/hyperlink" Target="https://eiti.org/es/documento/el-estandar-eiti-2019" TargetMode="External"/><Relationship Id="rId17" Type="http://schemas.openxmlformats.org/officeDocument/2006/relationships/hyperlink" Target="https://eiti.org/es/documento/el-estandar-eiti-2019" TargetMode="External"/><Relationship Id="rId25" Type="http://schemas.openxmlformats.org/officeDocument/2006/relationships/hyperlink" Target="mailto:data@eiti.org" TargetMode="External"/><Relationship Id="rId33" Type="http://schemas.openxmlformats.org/officeDocument/2006/relationships/hyperlink" Target="https://arcmineria.maps.arcgis.com/apps/webappviewer/index.html?id=27bfda03ce4342b3834a27010da857e5" TargetMode="External"/><Relationship Id="rId2" Type="http://schemas.openxmlformats.org/officeDocument/2006/relationships/hyperlink" Target="https://eiti.org/es/documento/el-estandar-eiti-2019" TargetMode="External"/><Relationship Id="rId16" Type="http://schemas.openxmlformats.org/officeDocument/2006/relationships/hyperlink" Target="https://eiti.org/es/documento/el-estandar-eiti-2019" TargetMode="External"/><Relationship Id="rId20" Type="http://schemas.openxmlformats.org/officeDocument/2006/relationships/hyperlink" Target="https://eiti.org/es/documento/el-estandar-eiti-2019" TargetMode="External"/><Relationship Id="rId29" Type="http://schemas.openxmlformats.org/officeDocument/2006/relationships/hyperlink" Target="https://contenido.bce.fin.ec/documentos/PublicacionesNotas/Catalogo/IEMensual/m2026/IEM-411-e.xlsx" TargetMode="External"/><Relationship Id="rId1" Type="http://schemas.openxmlformats.org/officeDocument/2006/relationships/hyperlink" Target="https://eiti.org/es/documento/el-estandar-eiti-2019" TargetMode="External"/><Relationship Id="rId6" Type="http://schemas.openxmlformats.org/officeDocument/2006/relationships/hyperlink" Target="https://unstats.un.org/unsd/tradekb/Knowledgebase/50018/Harmonized-Commodity-Description-and-Coding-Systems-HS" TargetMode="External"/><Relationship Id="rId11" Type="http://schemas.openxmlformats.org/officeDocument/2006/relationships/hyperlink" Target="https://eiti.org/es/documento/el-estandar-eiti-2019" TargetMode="External"/><Relationship Id="rId24" Type="http://schemas.openxmlformats.org/officeDocument/2006/relationships/hyperlink" Target="https://eiti.org/es/documento/el-estandar-eiti-2019" TargetMode="External"/><Relationship Id="rId32" Type="http://schemas.openxmlformats.org/officeDocument/2006/relationships/hyperlink" Target="https://appscvssoc.supercias.gob.ec/consultaCompanias/societario/busquedaCompanias.jsf" TargetMode="External"/><Relationship Id="rId5" Type="http://schemas.openxmlformats.org/officeDocument/2006/relationships/hyperlink" Target="https://eiti.org/es/documento/el-estandar-eiti-2019" TargetMode="External"/><Relationship Id="rId15" Type="http://schemas.openxmlformats.org/officeDocument/2006/relationships/hyperlink" Target="https://eiti.org/es/documento/el-estandar-eiti-2019" TargetMode="External"/><Relationship Id="rId23" Type="http://schemas.openxmlformats.org/officeDocument/2006/relationships/hyperlink" Target="https://eiti.org/es/documento/el-estandar-eiti-2019" TargetMode="External"/><Relationship Id="rId28" Type="http://schemas.openxmlformats.org/officeDocument/2006/relationships/hyperlink" Target="https://eiti.org/es/documento/el-estandar-eiti-2019" TargetMode="External"/><Relationship Id="rId36" Type="http://schemas.openxmlformats.org/officeDocument/2006/relationships/printerSettings" Target="../printerSettings/printerSettings3.bin"/><Relationship Id="rId10" Type="http://schemas.openxmlformats.org/officeDocument/2006/relationships/hyperlink" Target="https://eiti.org/es/documento/el-estandar-eiti-2019" TargetMode="External"/><Relationship Id="rId19" Type="http://schemas.openxmlformats.org/officeDocument/2006/relationships/hyperlink" Target="https://eiti.org/es/documento/el-estandar-eiti-2019" TargetMode="External"/><Relationship Id="rId31" Type="http://schemas.openxmlformats.org/officeDocument/2006/relationships/hyperlink" Target="https://contenido.bce.fin.ec/documentos/PublicacionesNotas/Catalogo/IEMensual/m2026/IEM-411-e.xlsx" TargetMode="External"/><Relationship Id="rId4" Type="http://schemas.openxmlformats.org/officeDocument/2006/relationships/hyperlink" Target="https://eiti.org/es/documento/el-estandar-eiti-2019" TargetMode="External"/><Relationship Id="rId9" Type="http://schemas.openxmlformats.org/officeDocument/2006/relationships/hyperlink" Target="https://eiti.org/es/documento/el-estandar-eiti-2019" TargetMode="External"/><Relationship Id="rId14" Type="http://schemas.openxmlformats.org/officeDocument/2006/relationships/hyperlink" Target="https://eiti.org/es/documento/el-estandar-eiti-2019" TargetMode="External"/><Relationship Id="rId22" Type="http://schemas.openxmlformats.org/officeDocument/2006/relationships/hyperlink" Target="https://unstats.un.org/unsd/nationalaccount/sna2008.asp" TargetMode="External"/><Relationship Id="rId27" Type="http://schemas.openxmlformats.org/officeDocument/2006/relationships/hyperlink" Target="https://eiti.org/es/documento/el-estandar-eiti-2019" TargetMode="External"/><Relationship Id="rId30" Type="http://schemas.openxmlformats.org/officeDocument/2006/relationships/hyperlink" Target="https://sistemasinternos.eppetroecuador.ec/cuentas/2020/INFORME_RENDICION_DE_CUENTAS_2020.pdf" TargetMode="External"/><Relationship Id="rId35" Type="http://schemas.openxmlformats.org/officeDocument/2006/relationships/hyperlink" Target="https://www.finanzas.gob.ec/ejecucion-presupuestaria/"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es/documento/plantilla-datos-resumidos-eiti"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table" Target="../tables/table4.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drawing" Target="../drawings/drawing2.xml"/><Relationship Id="rId5" Type="http://schemas.openxmlformats.org/officeDocument/2006/relationships/printerSettings" Target="../printerSettings/printerSettings5.bin"/><Relationship Id="rId4" Type="http://schemas.openxmlformats.org/officeDocument/2006/relationships/hyperlink" Target="https://eiti.org/es/documento/plantilla-datos-resumidos-eiti"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es/documento/el-estandar-eiti-2019" TargetMode="External"/><Relationship Id="rId7" Type="http://schemas.openxmlformats.org/officeDocument/2006/relationships/table" Target="../tables/table5.xml"/><Relationship Id="rId2" Type="http://schemas.openxmlformats.org/officeDocument/2006/relationships/hyperlink" Target="https://eiti.org/document/standard"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6.bin"/><Relationship Id="rId5" Type="http://schemas.openxmlformats.org/officeDocument/2006/relationships/hyperlink" Target="https://eiti.org/es/documento/plantilla-datos-resumidos-eiti" TargetMode="External"/><Relationship Id="rId4" Type="http://schemas.openxmlformats.org/officeDocument/2006/relationships/hyperlink" Target="mailto:data@eiti.org"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zoomScale="98" zoomScaleNormal="98" workbookViewId="0">
      <selection activeCell="K43" sqref="K43"/>
    </sheetView>
  </sheetViews>
  <sheetFormatPr defaultColWidth="4" defaultRowHeight="24" customHeight="1" x14ac:dyDescent="0.3"/>
  <cols>
    <col min="1" max="1" width="4" style="17"/>
    <col min="2" max="2" width="4" style="17" hidden="1" customWidth="1"/>
    <col min="3" max="3" width="76.5546875" style="17" customWidth="1"/>
    <col min="4" max="4" width="2.88671875" style="17" customWidth="1"/>
    <col min="5" max="5" width="56.109375" style="17" customWidth="1"/>
    <col min="6" max="6" width="2.88671875" style="17" customWidth="1"/>
    <col min="7" max="7" width="50.5546875" style="17" customWidth="1"/>
    <col min="8" max="16384" width="4" style="17"/>
  </cols>
  <sheetData>
    <row r="1" spans="3:7" ht="15.75" customHeight="1" x14ac:dyDescent="0.3">
      <c r="C1" s="18"/>
      <c r="D1" s="182"/>
      <c r="E1" s="182"/>
      <c r="F1" s="182"/>
      <c r="G1" s="182"/>
    </row>
    <row r="2" spans="3:7" ht="15" x14ac:dyDescent="0.3">
      <c r="C2" s="182"/>
      <c r="D2" s="182"/>
      <c r="E2" s="182"/>
      <c r="F2" s="182"/>
      <c r="G2" s="182"/>
    </row>
    <row r="3" spans="3:7" ht="15" x14ac:dyDescent="0.3">
      <c r="C3" s="182"/>
      <c r="D3" s="182"/>
      <c r="E3" s="191"/>
      <c r="F3" s="182"/>
      <c r="G3" s="191"/>
    </row>
    <row r="4" spans="3:7" ht="15" x14ac:dyDescent="0.3">
      <c r="C4" s="182"/>
      <c r="D4" s="182"/>
      <c r="E4" s="191" t="s">
        <v>0</v>
      </c>
      <c r="F4" s="182"/>
      <c r="G4" s="192" t="s">
        <v>1</v>
      </c>
    </row>
    <row r="5" spans="3:7" ht="15" x14ac:dyDescent="0.3">
      <c r="C5" s="182"/>
      <c r="D5" s="182"/>
      <c r="E5" s="182"/>
      <c r="F5" s="182"/>
      <c r="G5" s="182"/>
    </row>
    <row r="6" spans="3:7" ht="3.75" customHeight="1" x14ac:dyDescent="0.3">
      <c r="C6" s="182"/>
      <c r="D6" s="182"/>
      <c r="E6" s="182"/>
      <c r="F6" s="182"/>
      <c r="G6" s="182"/>
    </row>
    <row r="7" spans="3:7" ht="3.75" customHeight="1" x14ac:dyDescent="0.3">
      <c r="C7" s="182"/>
      <c r="D7" s="182"/>
      <c r="E7" s="182"/>
      <c r="F7" s="182"/>
      <c r="G7" s="182"/>
    </row>
    <row r="8" spans="3:7" ht="15" x14ac:dyDescent="0.3">
      <c r="C8" s="182"/>
      <c r="D8" s="182"/>
      <c r="E8" s="182"/>
      <c r="F8" s="182"/>
      <c r="G8" s="182"/>
    </row>
    <row r="9" spans="3:7" ht="15" x14ac:dyDescent="0.3">
      <c r="C9" s="34"/>
      <c r="D9" s="35"/>
      <c r="E9" s="35"/>
      <c r="F9" s="227"/>
      <c r="G9" s="227"/>
    </row>
    <row r="10" spans="3:7" x14ac:dyDescent="0.3">
      <c r="C10" s="189" t="s">
        <v>2</v>
      </c>
      <c r="D10" s="190"/>
      <c r="E10" s="190"/>
      <c r="F10" s="227"/>
      <c r="G10" s="227"/>
    </row>
    <row r="11" spans="3:7" ht="15" x14ac:dyDescent="0.3">
      <c r="C11" s="36" t="s">
        <v>3</v>
      </c>
      <c r="D11" s="37"/>
      <c r="E11" s="37"/>
      <c r="F11" s="227"/>
      <c r="G11" s="227"/>
    </row>
    <row r="12" spans="3:7" ht="15" x14ac:dyDescent="0.3">
      <c r="C12" s="34"/>
      <c r="D12" s="35"/>
      <c r="E12" s="35"/>
      <c r="F12" s="227"/>
      <c r="G12" s="227"/>
    </row>
    <row r="13" spans="3:7" ht="15" x14ac:dyDescent="0.3">
      <c r="C13" s="38" t="s">
        <v>4</v>
      </c>
      <c r="D13" s="35"/>
      <c r="E13" s="35"/>
      <c r="F13" s="227"/>
      <c r="G13" s="227"/>
    </row>
    <row r="14" spans="3:7" ht="15" customHeight="1" x14ac:dyDescent="0.3">
      <c r="C14" s="249" t="s">
        <v>5</v>
      </c>
      <c r="D14" s="249"/>
      <c r="E14" s="249"/>
      <c r="F14" s="227"/>
      <c r="G14" s="227"/>
    </row>
    <row r="15" spans="3:7" ht="15" x14ac:dyDescent="0.3">
      <c r="C15" s="39"/>
      <c r="D15" s="39"/>
      <c r="E15" s="39"/>
      <c r="F15" s="227"/>
      <c r="G15" s="227"/>
    </row>
    <row r="16" spans="3:7" ht="15" x14ac:dyDescent="0.3">
      <c r="C16" s="40" t="s">
        <v>6</v>
      </c>
      <c r="D16" s="41"/>
      <c r="E16" s="41"/>
      <c r="F16" s="227"/>
      <c r="G16" s="227"/>
    </row>
    <row r="17" spans="3:7" ht="15" x14ac:dyDescent="0.3">
      <c r="C17" s="42" t="s">
        <v>7</v>
      </c>
      <c r="D17" s="41"/>
      <c r="E17" s="41"/>
      <c r="F17" s="227"/>
      <c r="G17" s="227"/>
    </row>
    <row r="18" spans="3:7" ht="15" x14ac:dyDescent="0.3">
      <c r="C18" s="42" t="s">
        <v>8</v>
      </c>
      <c r="D18" s="41"/>
      <c r="E18" s="41"/>
      <c r="F18" s="227"/>
      <c r="G18" s="227"/>
    </row>
    <row r="19" spans="3:7" ht="15" x14ac:dyDescent="0.3">
      <c r="C19" s="250" t="s">
        <v>9</v>
      </c>
      <c r="D19" s="250"/>
      <c r="E19" s="250"/>
      <c r="F19" s="227"/>
      <c r="G19" s="227"/>
    </row>
    <row r="20" spans="3:7" ht="32.1" customHeight="1" x14ac:dyDescent="0.3">
      <c r="C20" s="248" t="s">
        <v>10</v>
      </c>
      <c r="D20" s="248"/>
      <c r="E20" s="248"/>
      <c r="F20" s="227"/>
      <c r="G20" s="227"/>
    </row>
    <row r="21" spans="3:7" ht="15" x14ac:dyDescent="0.3">
      <c r="C21" s="41"/>
      <c r="D21" s="41"/>
      <c r="E21" s="41"/>
      <c r="F21" s="227"/>
      <c r="G21" s="227"/>
    </row>
    <row r="22" spans="3:7" ht="15" x14ac:dyDescent="0.3">
      <c r="C22" s="40" t="s">
        <v>11</v>
      </c>
      <c r="D22" s="42"/>
      <c r="E22" s="42"/>
      <c r="F22" s="227"/>
      <c r="G22" s="227"/>
    </row>
    <row r="23" spans="3:7" ht="15" x14ac:dyDescent="0.3">
      <c r="C23" s="42"/>
      <c r="D23" s="42"/>
      <c r="E23" s="42"/>
      <c r="F23" s="227"/>
      <c r="G23" s="227"/>
    </row>
    <row r="24" spans="3:7" ht="15" x14ac:dyDescent="0.3">
      <c r="C24" s="43"/>
      <c r="D24" s="190"/>
      <c r="E24" s="190"/>
      <c r="F24" s="227"/>
      <c r="G24" s="227"/>
    </row>
    <row r="25" spans="3:7" ht="15" x14ac:dyDescent="0.3">
      <c r="C25" s="44" t="s">
        <v>12</v>
      </c>
      <c r="D25" s="190"/>
      <c r="E25" s="190"/>
      <c r="F25" s="227"/>
      <c r="G25" s="227"/>
    </row>
    <row r="26" spans="3:7" ht="15" x14ac:dyDescent="0.3">
      <c r="C26" s="45"/>
      <c r="D26" s="190"/>
      <c r="E26" s="190"/>
      <c r="F26" s="227"/>
      <c r="G26" s="227"/>
    </row>
    <row r="27" spans="3:7" ht="15" x14ac:dyDescent="0.3">
      <c r="C27" s="46" t="s">
        <v>13</v>
      </c>
      <c r="D27" s="190"/>
      <c r="E27" s="190"/>
      <c r="F27" s="227"/>
      <c r="G27" s="227"/>
    </row>
    <row r="28" spans="3:7" ht="15" x14ac:dyDescent="0.3">
      <c r="C28" s="46" t="s">
        <v>14</v>
      </c>
      <c r="D28" s="190"/>
      <c r="E28" s="190"/>
      <c r="F28" s="227"/>
      <c r="G28" s="227"/>
    </row>
    <row r="29" spans="3:7" ht="15" x14ac:dyDescent="0.3">
      <c r="C29" s="46" t="s">
        <v>15</v>
      </c>
      <c r="D29" s="190"/>
      <c r="E29" s="190"/>
      <c r="F29" s="227"/>
      <c r="G29" s="227"/>
    </row>
    <row r="30" spans="3:7" ht="15" x14ac:dyDescent="0.3">
      <c r="C30" s="46" t="s">
        <v>16</v>
      </c>
      <c r="D30" s="190"/>
      <c r="E30" s="190"/>
      <c r="F30" s="227"/>
      <c r="G30" s="227"/>
    </row>
    <row r="31" spans="3:7" ht="15" x14ac:dyDescent="0.3">
      <c r="C31" s="46" t="s">
        <v>17</v>
      </c>
      <c r="D31" s="190"/>
      <c r="E31" s="190"/>
      <c r="F31" s="227"/>
      <c r="G31" s="227"/>
    </row>
    <row r="32" spans="3:7" ht="15" x14ac:dyDescent="0.3">
      <c r="C32" s="43"/>
      <c r="D32" s="43"/>
      <c r="E32" s="43"/>
      <c r="F32" s="227"/>
      <c r="G32" s="227"/>
    </row>
    <row r="33" spans="3:7" ht="15" x14ac:dyDescent="0.3">
      <c r="C33" s="244" t="s">
        <v>18</v>
      </c>
      <c r="D33" s="244"/>
      <c r="E33" s="244"/>
      <c r="F33" s="244"/>
      <c r="G33" s="244"/>
    </row>
    <row r="34" spans="3:7" s="19" customFormat="1" ht="15" x14ac:dyDescent="0.35">
      <c r="C34" s="20"/>
      <c r="D34" s="20"/>
      <c r="E34" s="21"/>
      <c r="F34" s="193"/>
      <c r="G34" s="193"/>
    </row>
    <row r="35" spans="3:7" ht="30" x14ac:dyDescent="0.3">
      <c r="C35" s="47" t="s">
        <v>19</v>
      </c>
      <c r="D35" s="182"/>
      <c r="E35" s="184" t="s">
        <v>20</v>
      </c>
      <c r="F35" s="182"/>
      <c r="G35" s="22" t="s">
        <v>21</v>
      </c>
    </row>
    <row r="36" spans="3:7" s="19" customFormat="1" ht="15" x14ac:dyDescent="0.3">
      <c r="C36" s="23"/>
      <c r="D36" s="193"/>
      <c r="E36" s="23"/>
      <c r="F36" s="193"/>
      <c r="G36" s="23"/>
    </row>
    <row r="37" spans="3:7" ht="15" x14ac:dyDescent="0.35">
      <c r="C37" s="40" t="s">
        <v>22</v>
      </c>
      <c r="D37" s="43"/>
      <c r="E37" s="48"/>
      <c r="F37" s="227"/>
      <c r="G37" s="227"/>
    </row>
    <row r="38" spans="3:7" ht="15" x14ac:dyDescent="0.35">
      <c r="C38" s="24"/>
      <c r="D38" s="24"/>
      <c r="E38" s="25"/>
      <c r="F38" s="182"/>
      <c r="G38" s="182"/>
    </row>
    <row r="40" spans="3:7" ht="15.6" customHeight="1" x14ac:dyDescent="0.3">
      <c r="C40" s="49" t="s">
        <v>23</v>
      </c>
      <c r="D40" s="26"/>
      <c r="E40" s="52" t="s">
        <v>24</v>
      </c>
      <c r="F40" s="53"/>
      <c r="G40" s="54"/>
    </row>
    <row r="41" spans="3:7" ht="43.5" customHeight="1" x14ac:dyDescent="0.3">
      <c r="C41" s="50" t="s">
        <v>25</v>
      </c>
      <c r="D41" s="26"/>
      <c r="E41" s="55" t="s">
        <v>26</v>
      </c>
      <c r="F41" s="187"/>
      <c r="G41" s="56"/>
    </row>
    <row r="42" spans="3:7" ht="31.5" customHeight="1" x14ac:dyDescent="0.3">
      <c r="C42" s="50" t="s">
        <v>27</v>
      </c>
      <c r="D42" s="26"/>
      <c r="E42" s="57" t="s">
        <v>28</v>
      </c>
      <c r="F42" s="187"/>
      <c r="G42" s="56"/>
    </row>
    <row r="43" spans="3:7" ht="24" customHeight="1" x14ac:dyDescent="0.3">
      <c r="C43" s="50" t="s">
        <v>29</v>
      </c>
      <c r="D43" s="26"/>
      <c r="E43" s="55" t="s">
        <v>30</v>
      </c>
      <c r="F43" s="187"/>
      <c r="G43" s="56"/>
    </row>
    <row r="44" spans="3:7" ht="48" customHeight="1" x14ac:dyDescent="0.3">
      <c r="C44" s="51" t="s">
        <v>31</v>
      </c>
      <c r="D44" s="26"/>
      <c r="E44" s="58" t="s">
        <v>32</v>
      </c>
      <c r="F44" s="59"/>
      <c r="G44" s="60"/>
    </row>
    <row r="45" spans="3:7" ht="12" customHeight="1" thickBot="1" x14ac:dyDescent="0.35">
      <c r="C45" s="182"/>
      <c r="D45" s="182"/>
      <c r="E45" s="182"/>
      <c r="F45" s="182"/>
      <c r="G45" s="182"/>
    </row>
    <row r="46" spans="3:7" ht="15.6" thickBot="1" x14ac:dyDescent="0.35">
      <c r="C46" s="245" t="s">
        <v>33</v>
      </c>
      <c r="D46" s="246"/>
      <c r="E46" s="246"/>
      <c r="F46" s="246"/>
      <c r="G46" s="247"/>
    </row>
    <row r="47" spans="3:7" ht="15.6" thickBot="1" x14ac:dyDescent="0.35">
      <c r="C47" s="245" t="s">
        <v>34</v>
      </c>
      <c r="D47" s="246"/>
      <c r="E47" s="246"/>
      <c r="F47" s="246"/>
      <c r="G47" s="247"/>
    </row>
    <row r="48" spans="3:7" ht="15.6" thickBot="1" x14ac:dyDescent="0.35">
      <c r="C48" s="24"/>
      <c r="D48" s="24"/>
      <c r="E48" s="24"/>
      <c r="F48" s="24"/>
      <c r="G48" s="182"/>
    </row>
    <row r="49" spans="2:7" ht="15" x14ac:dyDescent="0.3">
      <c r="B49" s="182"/>
      <c r="C49" s="186" t="s">
        <v>35</v>
      </c>
      <c r="D49" s="27"/>
      <c r="E49" s="28"/>
      <c r="F49" s="27"/>
      <c r="G49" s="27"/>
    </row>
    <row r="50" spans="2:7" ht="15" customHeight="1" x14ac:dyDescent="0.3">
      <c r="B50" s="182"/>
      <c r="C50" s="243" t="s">
        <v>36</v>
      </c>
      <c r="D50" s="243"/>
      <c r="E50" s="243"/>
      <c r="F50" s="243"/>
      <c r="G50" s="243"/>
    </row>
    <row r="51" spans="2:7" ht="15" x14ac:dyDescent="0.3">
      <c r="B51" s="29" t="s">
        <v>37</v>
      </c>
      <c r="C51" s="185" t="s">
        <v>38</v>
      </c>
      <c r="D51" s="29"/>
      <c r="E51" s="30"/>
      <c r="F51" s="29"/>
      <c r="G51" s="31"/>
    </row>
    <row r="52" spans="2:7" ht="15" x14ac:dyDescent="0.3">
      <c r="B52" s="182"/>
      <c r="C52" s="182"/>
      <c r="D52" s="182"/>
      <c r="E52" s="182"/>
      <c r="F52" s="182"/>
      <c r="G52" s="182"/>
    </row>
    <row r="53" spans="2:7" ht="15" x14ac:dyDescent="0.3">
      <c r="B53" s="182"/>
      <c r="C53" s="182"/>
      <c r="D53" s="182"/>
      <c r="E53" s="182"/>
      <c r="F53" s="182"/>
      <c r="G53" s="182"/>
    </row>
    <row r="54" spans="2:7" ht="15" x14ac:dyDescent="0.3">
      <c r="B54" s="182"/>
      <c r="C54" s="182"/>
      <c r="D54" s="182"/>
      <c r="E54" s="182"/>
      <c r="F54" s="182"/>
      <c r="G54" s="182"/>
    </row>
    <row r="55" spans="2:7" ht="15" x14ac:dyDescent="0.3">
      <c r="B55" s="182"/>
      <c r="C55" s="182"/>
      <c r="D55" s="182"/>
      <c r="E55" s="182"/>
      <c r="F55" s="182"/>
      <c r="G55" s="182"/>
    </row>
    <row r="56" spans="2:7" ht="15" x14ac:dyDescent="0.3">
      <c r="B56" s="182"/>
      <c r="C56" s="182"/>
      <c r="D56" s="182"/>
      <c r="E56" s="182"/>
      <c r="F56" s="182"/>
      <c r="G56" s="182"/>
    </row>
    <row r="57" spans="2:7" ht="15" x14ac:dyDescent="0.3">
      <c r="B57" s="182"/>
      <c r="C57" s="182"/>
      <c r="D57" s="182"/>
      <c r="E57" s="182"/>
      <c r="F57" s="182"/>
      <c r="G57" s="182"/>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or favor, no editar estas celda" error="Contenido a ser ingresar por el Secretariado Internacional" sqref="G4" xr:uid="{9CAED772-5693-4F11-946B-BF3C0AB9D21C}">
      <formula1>444</formula1>
      <formula2>555</formula2>
    </dataValidation>
    <dataValidation type="whole" allowBlank="1" showInputMessage="1" showErrorMessage="1" errorTitle="No editar estas celdas" error="Por favor, no edite estas celdas" sqref="C46:G52 C4:F45 G5:G45 C1:G3" xr:uid="{0CFC7B6E-3E5D-41BA-AAED-1E7AB33DBBBD}">
      <formula1>10000</formula1>
      <formula2>50000</formula2>
    </dataValidation>
  </dataValidations>
  <hyperlinks>
    <hyperlink ref="C33:D33" r:id="rId1" display="The International Secretariat can provide advice and support on request. Please contact " xr:uid="{0296C1C5-C2F5-472B-8022-3DC0B070763E}"/>
    <hyperlink ref="C20:E20" r:id="rId2" display="The data will be used to populate the global EITI data repository, available on the international EITI website: https://eiti.org/data" xr:uid="{D10FF49A-7DF0-4A62-9F80-6D5FBA254653}"/>
    <hyperlink ref="C19:E19" r:id="rId3" display="3. This Data sheet should be submitted alongside the EITI Report. Send it to the International Secretariat: data@eiti.org " xr:uid="{E61C9B60-49DE-480E-8138-0AAE793A02B9}"/>
    <hyperlink ref="C46:G46" r:id="rId4" display="Puede acceder a la versión más reciente de las plantillas de datos resumidos en https://eiti.org/es/documento/plantilla-datos-resumidos-del-eiti" xr:uid="{3E771D73-81CD-4050-90CD-8BA7A7A80C27}"/>
    <hyperlink ref="C47:G47" r:id="rId5" display="Give us your feedback or report a conflict in the data! Write to us at  data@eiti.org" xr:uid="{0C3129FC-2BD4-4524-9ACD-DEC20336B1D7}"/>
  </hyperlinks>
  <pageMargins left="0.7" right="0.7" top="0.75" bottom="0.75" header="0.3" footer="0.3"/>
  <pageSetup paperSize="9" orientation="portrait"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O95"/>
  <sheetViews>
    <sheetView showGridLines="0" tabSelected="1" zoomScale="94" zoomScaleNormal="110" workbookViewId="0">
      <selection activeCell="E31" sqref="E31"/>
    </sheetView>
  </sheetViews>
  <sheetFormatPr defaultColWidth="4" defaultRowHeight="24" customHeight="1" x14ac:dyDescent="0.3"/>
  <cols>
    <col min="1" max="1" width="4" style="7"/>
    <col min="2" max="2" width="4" style="7" hidden="1" customWidth="1"/>
    <col min="3" max="3" width="75" style="7" bestFit="1" customWidth="1"/>
    <col min="4" max="4" width="2.88671875" style="7" customWidth="1"/>
    <col min="5" max="5" width="45.88671875" style="7" customWidth="1"/>
    <col min="6" max="6" width="2.88671875" style="7" customWidth="1"/>
    <col min="7" max="7" width="40.109375" style="7" bestFit="1" customWidth="1"/>
    <col min="8" max="16384" width="4" style="7"/>
  </cols>
  <sheetData>
    <row r="1" spans="1:7" ht="16.2" x14ac:dyDescent="0.3"/>
    <row r="2" spans="1:7" ht="16.2" x14ac:dyDescent="0.3">
      <c r="C2" s="252" t="s">
        <v>39</v>
      </c>
      <c r="D2" s="252"/>
      <c r="E2" s="252"/>
      <c r="F2" s="252"/>
      <c r="G2" s="252"/>
    </row>
    <row r="3" spans="1:7" s="163" customFormat="1" x14ac:dyDescent="0.3">
      <c r="C3" s="253" t="s">
        <v>40</v>
      </c>
      <c r="D3" s="253"/>
      <c r="E3" s="253"/>
      <c r="F3" s="253"/>
      <c r="G3" s="253"/>
    </row>
    <row r="4" spans="1:7" ht="12.75" customHeight="1" x14ac:dyDescent="0.3">
      <c r="C4" s="254" t="s">
        <v>41</v>
      </c>
      <c r="D4" s="254"/>
      <c r="E4" s="254"/>
      <c r="F4" s="254"/>
      <c r="G4" s="254"/>
    </row>
    <row r="5" spans="1:7" ht="12.75" customHeight="1" x14ac:dyDescent="0.3">
      <c r="C5" s="255" t="s">
        <v>42</v>
      </c>
      <c r="D5" s="255"/>
      <c r="E5" s="255"/>
      <c r="F5" s="255"/>
      <c r="G5" s="255"/>
    </row>
    <row r="6" spans="1:7" ht="12.75" customHeight="1" x14ac:dyDescent="0.3">
      <c r="C6" s="255" t="s">
        <v>43</v>
      </c>
      <c r="D6" s="255"/>
      <c r="E6" s="255"/>
      <c r="F6" s="255"/>
      <c r="G6" s="255"/>
    </row>
    <row r="7" spans="1:7" ht="12.75" customHeight="1" x14ac:dyDescent="0.35">
      <c r="C7" s="259" t="s">
        <v>44</v>
      </c>
      <c r="D7" s="259"/>
      <c r="E7" s="259"/>
      <c r="F7" s="259"/>
      <c r="G7" s="259"/>
    </row>
    <row r="8" spans="1:7" ht="16.2" x14ac:dyDescent="0.3">
      <c r="C8" s="182"/>
      <c r="D8" s="61"/>
      <c r="E8" s="61"/>
      <c r="F8" s="182"/>
      <c r="G8" s="182"/>
    </row>
    <row r="9" spans="1:7" ht="30" x14ac:dyDescent="0.3">
      <c r="C9" s="47" t="s">
        <v>45</v>
      </c>
      <c r="D9" s="193"/>
      <c r="E9" s="184" t="s">
        <v>46</v>
      </c>
      <c r="F9" s="193"/>
      <c r="G9" s="201" t="s">
        <v>21</v>
      </c>
    </row>
    <row r="10" spans="1:7" ht="16.2" x14ac:dyDescent="0.3">
      <c r="C10" s="182"/>
      <c r="D10" s="61"/>
      <c r="E10" s="61"/>
      <c r="F10" s="182"/>
      <c r="G10" s="182"/>
    </row>
    <row r="11" spans="1:7" s="163" customFormat="1" x14ac:dyDescent="0.3">
      <c r="B11" s="165"/>
      <c r="C11" s="173" t="s">
        <v>47</v>
      </c>
      <c r="E11" s="164"/>
    </row>
    <row r="12" spans="1:7" ht="19.2" thickBot="1" x14ac:dyDescent="0.35">
      <c r="A12" s="13"/>
      <c r="B12" s="13"/>
      <c r="C12" s="174" t="s">
        <v>48</v>
      </c>
      <c r="D12" s="175"/>
      <c r="E12" s="176" t="s">
        <v>49</v>
      </c>
      <c r="F12" s="175"/>
      <c r="G12" s="177" t="s">
        <v>50</v>
      </c>
    </row>
    <row r="13" spans="1:7" ht="16.8" thickBot="1" x14ac:dyDescent="0.35">
      <c r="B13" s="14"/>
      <c r="C13" s="62" t="s">
        <v>51</v>
      </c>
      <c r="D13" s="194"/>
      <c r="E13" s="63"/>
      <c r="F13" s="194"/>
      <c r="G13" s="63"/>
    </row>
    <row r="14" spans="1:7" ht="16.2" x14ac:dyDescent="0.3">
      <c r="A14" s="9"/>
      <c r="B14" s="9" t="s">
        <v>37</v>
      </c>
      <c r="C14" s="64" t="s">
        <v>52</v>
      </c>
      <c r="D14" s="29"/>
      <c r="E14" s="95" t="s">
        <v>53</v>
      </c>
      <c r="F14" s="29"/>
      <c r="G14" s="65"/>
    </row>
    <row r="15" spans="1:7" ht="16.2" x14ac:dyDescent="0.3">
      <c r="A15" s="9"/>
      <c r="B15" s="9" t="s">
        <v>37</v>
      </c>
      <c r="C15" s="64" t="s">
        <v>54</v>
      </c>
      <c r="D15" s="29"/>
      <c r="E15" s="67" t="str">
        <f>IFERROR(VLOOKUP($E$14,Table1_Country_codes_and_currencies[],3,FALSE),"")</f>
        <v>ECU</v>
      </c>
      <c r="F15" s="29"/>
      <c r="G15" s="65"/>
    </row>
    <row r="16" spans="1:7" ht="16.2" x14ac:dyDescent="0.3">
      <c r="B16" s="9" t="s">
        <v>37</v>
      </c>
      <c r="C16" s="64" t="s">
        <v>55</v>
      </c>
      <c r="D16" s="29"/>
      <c r="E16" s="67" t="str">
        <f>IFERROR(VLOOKUP($E$14,Table1_Country_codes_and_currencies[],7,FALSE),"")</f>
        <v>United States dollar</v>
      </c>
      <c r="F16" s="29"/>
      <c r="G16" s="65"/>
    </row>
    <row r="17" spans="1:7" ht="16.8" thickBot="1" x14ac:dyDescent="0.35">
      <c r="B17" s="9" t="s">
        <v>37</v>
      </c>
      <c r="C17" s="71" t="s">
        <v>56</v>
      </c>
      <c r="D17" s="68"/>
      <c r="E17" s="69" t="str">
        <f>IFERROR(VLOOKUP($E$14,Table1_Country_codes_and_currencies[],5,FALSE),"")</f>
        <v>USD</v>
      </c>
      <c r="F17" s="68"/>
      <c r="G17" s="70"/>
    </row>
    <row r="18" spans="1:7" ht="16.8" thickBot="1" x14ac:dyDescent="0.35">
      <c r="B18" s="14"/>
      <c r="C18" s="62" t="s">
        <v>57</v>
      </c>
      <c r="D18" s="194"/>
      <c r="E18" s="63"/>
      <c r="F18" s="194"/>
      <c r="G18" s="63"/>
    </row>
    <row r="19" spans="1:7" ht="16.2" x14ac:dyDescent="0.3">
      <c r="A19" s="9"/>
      <c r="B19" s="9" t="s">
        <v>58</v>
      </c>
      <c r="C19" s="64" t="s">
        <v>59</v>
      </c>
      <c r="D19" s="29"/>
      <c r="E19" s="96">
        <v>43831</v>
      </c>
      <c r="F19" s="29"/>
      <c r="G19" s="65"/>
    </row>
    <row r="20" spans="1:7" ht="16.8" thickBot="1" x14ac:dyDescent="0.35">
      <c r="A20" s="9"/>
      <c r="B20" s="9" t="s">
        <v>58</v>
      </c>
      <c r="C20" s="71" t="s">
        <v>60</v>
      </c>
      <c r="D20" s="68"/>
      <c r="E20" s="96">
        <v>44196</v>
      </c>
      <c r="F20" s="68"/>
      <c r="G20" s="70"/>
    </row>
    <row r="21" spans="1:7" ht="16.8" thickBot="1" x14ac:dyDescent="0.35">
      <c r="B21" s="14"/>
      <c r="C21" s="62" t="s">
        <v>61</v>
      </c>
      <c r="D21" s="194"/>
      <c r="E21" s="228"/>
      <c r="F21" s="194"/>
      <c r="G21" s="63"/>
    </row>
    <row r="22" spans="1:7" ht="16.2" x14ac:dyDescent="0.3">
      <c r="B22" s="9" t="s">
        <v>62</v>
      </c>
      <c r="C22" s="72" t="s">
        <v>63</v>
      </c>
      <c r="D22" s="29"/>
      <c r="E22" s="95" t="s">
        <v>64</v>
      </c>
      <c r="F22" s="29"/>
      <c r="G22" s="65"/>
    </row>
    <row r="23" spans="1:7" ht="16.2" x14ac:dyDescent="0.3">
      <c r="A23" s="9"/>
      <c r="B23" s="9" t="s">
        <v>62</v>
      </c>
      <c r="C23" s="64" t="s">
        <v>65</v>
      </c>
      <c r="D23" s="29"/>
      <c r="E23" s="97" t="s">
        <v>66</v>
      </c>
      <c r="F23" s="29"/>
      <c r="G23" s="65"/>
    </row>
    <row r="24" spans="1:7" ht="16.2" x14ac:dyDescent="0.3">
      <c r="B24" s="9" t="s">
        <v>62</v>
      </c>
      <c r="C24" s="64" t="s">
        <v>67</v>
      </c>
      <c r="D24" s="29"/>
      <c r="E24" s="98">
        <v>45049</v>
      </c>
      <c r="F24" s="29"/>
      <c r="G24" s="65"/>
    </row>
    <row r="25" spans="1:7" ht="16.2" x14ac:dyDescent="0.3">
      <c r="A25" s="9"/>
      <c r="B25" s="9" t="s">
        <v>62</v>
      </c>
      <c r="C25" s="64" t="s">
        <v>68</v>
      </c>
      <c r="D25" s="29"/>
      <c r="E25" s="99" t="s">
        <v>69</v>
      </c>
      <c r="F25" s="29"/>
      <c r="G25" s="65"/>
    </row>
    <row r="26" spans="1:7" ht="30" x14ac:dyDescent="0.3">
      <c r="B26" s="9" t="s">
        <v>62</v>
      </c>
      <c r="C26" s="73" t="s">
        <v>70</v>
      </c>
      <c r="D26" s="74"/>
      <c r="E26" s="97" t="s">
        <v>71</v>
      </c>
      <c r="F26" s="74"/>
      <c r="G26" s="75"/>
    </row>
    <row r="27" spans="1:7" ht="16.2" x14ac:dyDescent="0.3">
      <c r="B27" s="9" t="s">
        <v>62</v>
      </c>
      <c r="C27" s="64" t="s">
        <v>72</v>
      </c>
      <c r="D27" s="29"/>
      <c r="E27" s="98">
        <v>44196</v>
      </c>
      <c r="F27" s="29"/>
      <c r="G27" s="76"/>
    </row>
    <row r="28" spans="1:7" ht="180" x14ac:dyDescent="0.3">
      <c r="A28" s="9"/>
      <c r="B28" s="9" t="s">
        <v>62</v>
      </c>
      <c r="C28" s="64" t="s">
        <v>73</v>
      </c>
      <c r="D28" s="29"/>
      <c r="E28" s="220" t="s">
        <v>2300</v>
      </c>
      <c r="F28" s="29"/>
      <c r="G28" s="221" t="s">
        <v>74</v>
      </c>
    </row>
    <row r="29" spans="1:7" ht="16.2" x14ac:dyDescent="0.3">
      <c r="B29" s="9" t="s">
        <v>62</v>
      </c>
      <c r="C29" s="73" t="s">
        <v>75</v>
      </c>
      <c r="D29" s="74"/>
      <c r="E29" s="97" t="s">
        <v>64</v>
      </c>
      <c r="F29" s="77"/>
      <c r="G29" s="78"/>
    </row>
    <row r="30" spans="1:7" ht="16.2" x14ac:dyDescent="0.3">
      <c r="A30" s="9"/>
      <c r="B30" s="9" t="s">
        <v>62</v>
      </c>
      <c r="C30" s="64" t="s">
        <v>76</v>
      </c>
      <c r="D30" s="29"/>
      <c r="E30" s="98">
        <v>45291</v>
      </c>
      <c r="F30" s="29"/>
      <c r="G30" s="65"/>
    </row>
    <row r="31" spans="1:7" ht="16.8" thickBot="1" x14ac:dyDescent="0.35">
      <c r="A31" s="9"/>
      <c r="B31" s="9" t="s">
        <v>62</v>
      </c>
      <c r="C31" s="64" t="s">
        <v>77</v>
      </c>
      <c r="D31" s="79"/>
      <c r="E31" s="297" t="s">
        <v>2304</v>
      </c>
      <c r="F31" s="68"/>
      <c r="G31" s="80"/>
    </row>
    <row r="32" spans="1:7" ht="15.9" customHeight="1" thickBot="1" x14ac:dyDescent="0.35">
      <c r="C32" s="199" t="s">
        <v>78</v>
      </c>
      <c r="D32" s="229"/>
      <c r="E32" s="30"/>
      <c r="F32" s="230"/>
      <c r="G32" s="31"/>
    </row>
    <row r="33" spans="1:15" ht="16.2" x14ac:dyDescent="0.3">
      <c r="A33" s="9"/>
      <c r="B33" s="11"/>
      <c r="C33" s="81" t="s">
        <v>79</v>
      </c>
      <c r="D33" s="29"/>
      <c r="E33" s="100" t="s">
        <v>80</v>
      </c>
      <c r="F33" s="182"/>
      <c r="G33" s="82"/>
    </row>
    <row r="34" spans="1:15" ht="58.2" thickBot="1" x14ac:dyDescent="0.35">
      <c r="B34" s="9" t="s">
        <v>81</v>
      </c>
      <c r="C34" s="83" t="s">
        <v>82</v>
      </c>
      <c r="D34" s="68"/>
      <c r="E34" s="206" t="s">
        <v>83</v>
      </c>
      <c r="F34" s="194"/>
      <c r="G34" s="76" t="s">
        <v>84</v>
      </c>
    </row>
    <row r="35" spans="1:15" ht="18" customHeight="1" thickBot="1" x14ac:dyDescent="0.35">
      <c r="A35" s="9"/>
      <c r="B35" s="9" t="s">
        <v>81</v>
      </c>
      <c r="C35" s="62" t="s">
        <v>85</v>
      </c>
      <c r="D35" s="194"/>
      <c r="E35" s="230"/>
      <c r="F35" s="194"/>
      <c r="G35" s="230"/>
    </row>
    <row r="36" spans="1:15" ht="15.6" customHeight="1" x14ac:dyDescent="0.3">
      <c r="B36" s="9" t="s">
        <v>81</v>
      </c>
      <c r="C36" s="66" t="s">
        <v>86</v>
      </c>
      <c r="D36" s="29"/>
      <c r="E36" s="67"/>
      <c r="F36" s="29"/>
      <c r="G36" s="29"/>
    </row>
    <row r="37" spans="1:15" ht="16.5" customHeight="1" x14ac:dyDescent="0.3">
      <c r="A37" s="9"/>
      <c r="B37" s="9" t="s">
        <v>81</v>
      </c>
      <c r="C37" s="84" t="s">
        <v>87</v>
      </c>
      <c r="D37" s="29"/>
      <c r="E37" s="97" t="s">
        <v>64</v>
      </c>
      <c r="F37" s="29"/>
      <c r="G37" s="76"/>
    </row>
    <row r="38" spans="1:15" ht="16.5" customHeight="1" x14ac:dyDescent="0.3">
      <c r="A38" s="9"/>
      <c r="B38" s="9" t="s">
        <v>81</v>
      </c>
      <c r="C38" s="84" t="s">
        <v>88</v>
      </c>
      <c r="D38" s="29"/>
      <c r="E38" s="97" t="s">
        <v>64</v>
      </c>
      <c r="F38" s="29"/>
      <c r="G38" s="76"/>
    </row>
    <row r="39" spans="1:15" ht="15.6" customHeight="1" x14ac:dyDescent="0.3">
      <c r="B39" s="9" t="s">
        <v>81</v>
      </c>
      <c r="C39" s="84" t="s">
        <v>89</v>
      </c>
      <c r="D39" s="29"/>
      <c r="E39" s="97" t="s">
        <v>64</v>
      </c>
      <c r="F39" s="29"/>
      <c r="G39" s="76"/>
    </row>
    <row r="40" spans="1:15" ht="18" customHeight="1" x14ac:dyDescent="0.3">
      <c r="B40" s="9" t="s">
        <v>81</v>
      </c>
      <c r="C40" s="84" t="s">
        <v>90</v>
      </c>
      <c r="D40" s="29"/>
      <c r="E40" s="97" t="s">
        <v>91</v>
      </c>
      <c r="F40" s="29"/>
      <c r="G40" s="76"/>
    </row>
    <row r="41" spans="1:15" ht="16.2" x14ac:dyDescent="0.3">
      <c r="B41" s="9" t="s">
        <v>81</v>
      </c>
      <c r="C41" s="85" t="s">
        <v>92</v>
      </c>
      <c r="D41" s="29"/>
      <c r="E41" s="97" t="s">
        <v>93</v>
      </c>
      <c r="F41" s="29"/>
      <c r="G41" s="76"/>
    </row>
    <row r="42" spans="1:15" ht="16.2" x14ac:dyDescent="0.3">
      <c r="B42" s="9" t="s">
        <v>81</v>
      </c>
      <c r="C42" s="84" t="s">
        <v>94</v>
      </c>
      <c r="D42" s="29"/>
      <c r="E42" s="97">
        <v>7</v>
      </c>
      <c r="F42" s="29"/>
      <c r="G42" s="76"/>
    </row>
    <row r="43" spans="1:15" ht="16.2" x14ac:dyDescent="0.3">
      <c r="B43" s="9" t="s">
        <v>81</v>
      </c>
      <c r="C43" s="84" t="s">
        <v>95</v>
      </c>
      <c r="D43" s="86"/>
      <c r="E43" s="97">
        <v>83</v>
      </c>
      <c r="F43" s="29"/>
      <c r="G43" s="87" t="s">
        <v>96</v>
      </c>
    </row>
    <row r="44" spans="1:15" ht="16.2" x14ac:dyDescent="0.3">
      <c r="B44" s="9" t="s">
        <v>81</v>
      </c>
      <c r="C44" s="198" t="s">
        <v>97</v>
      </c>
      <c r="D44" s="29"/>
      <c r="E44" s="101" t="s">
        <v>98</v>
      </c>
      <c r="F44" s="74"/>
      <c r="G44" s="76"/>
    </row>
    <row r="45" spans="1:15" ht="16.2" x14ac:dyDescent="0.3">
      <c r="B45" s="9" t="s">
        <v>81</v>
      </c>
      <c r="C45" s="88" t="s">
        <v>99</v>
      </c>
      <c r="D45" s="29"/>
      <c r="E45" s="102">
        <v>1</v>
      </c>
      <c r="F45" s="29"/>
      <c r="G45" s="76" t="s">
        <v>100</v>
      </c>
    </row>
    <row r="46" spans="1:15" ht="16.8" thickBot="1" x14ac:dyDescent="0.35">
      <c r="B46" s="9" t="s">
        <v>81</v>
      </c>
      <c r="C46" s="171" t="s">
        <v>101</v>
      </c>
      <c r="D46" s="68"/>
      <c r="E46" s="172" t="s">
        <v>93</v>
      </c>
      <c r="F46" s="68"/>
      <c r="G46" s="108"/>
    </row>
    <row r="47" spans="1:15" s="13" customFormat="1" ht="16.8" thickBot="1" x14ac:dyDescent="0.35">
      <c r="A47" s="7"/>
      <c r="B47" s="9" t="s">
        <v>81</v>
      </c>
      <c r="C47" s="200" t="s">
        <v>102</v>
      </c>
      <c r="D47" s="68"/>
      <c r="E47" s="170"/>
      <c r="F47" s="68"/>
      <c r="G47" s="108"/>
    </row>
    <row r="48" spans="1:15" ht="15.6" customHeight="1" x14ac:dyDescent="0.3">
      <c r="B48" s="9" t="s">
        <v>81</v>
      </c>
      <c r="C48" s="84" t="s">
        <v>103</v>
      </c>
      <c r="D48" s="29"/>
      <c r="E48" s="97" t="s">
        <v>64</v>
      </c>
      <c r="F48" s="29"/>
      <c r="G48" s="76" t="s">
        <v>104</v>
      </c>
      <c r="O48" s="9"/>
    </row>
    <row r="49" spans="1:7" s="9" customFormat="1" ht="16.2" x14ac:dyDescent="0.3">
      <c r="A49" s="7"/>
      <c r="C49" s="84" t="s">
        <v>105</v>
      </c>
      <c r="D49" s="29"/>
      <c r="E49" s="97" t="s">
        <v>64</v>
      </c>
      <c r="F49" s="29"/>
      <c r="G49" s="76" t="s">
        <v>104</v>
      </c>
    </row>
    <row r="50" spans="1:7" s="9" customFormat="1" ht="15.6" customHeight="1" x14ac:dyDescent="0.3">
      <c r="A50" s="7"/>
      <c r="C50" s="84" t="s">
        <v>106</v>
      </c>
      <c r="D50" s="29"/>
      <c r="E50" s="97" t="s">
        <v>64</v>
      </c>
      <c r="F50" s="29"/>
      <c r="G50" s="76" t="s">
        <v>104</v>
      </c>
    </row>
    <row r="51" spans="1:7" ht="16.8" thickBot="1" x14ac:dyDescent="0.35">
      <c r="B51" s="9"/>
      <c r="C51" s="106" t="s">
        <v>107</v>
      </c>
      <c r="D51" s="68"/>
      <c r="E51" s="107" t="s">
        <v>64</v>
      </c>
      <c r="F51" s="68"/>
      <c r="G51" s="108" t="s">
        <v>104</v>
      </c>
    </row>
    <row r="52" spans="1:7" ht="16.8" thickBot="1" x14ac:dyDescent="0.35">
      <c r="B52" s="9"/>
      <c r="C52" s="103" t="s">
        <v>108</v>
      </c>
      <c r="D52" s="104"/>
      <c r="E52" s="105">
        <f>SUM(E53:E56)</f>
        <v>0.9814814814814814</v>
      </c>
      <c r="F52" s="104"/>
      <c r="G52" s="104"/>
    </row>
    <row r="53" spans="1:7" ht="16.2" x14ac:dyDescent="0.3">
      <c r="B53" s="9"/>
      <c r="C53" s="64" t="s">
        <v>109</v>
      </c>
      <c r="D53" s="29"/>
      <c r="E53" s="89">
        <f>COUNTIF('Parte 2 - Lista Divulgaciones'!$D:$D,Lists!$K$4)/SUM(COUNTIF('Parte 2 - Lista Divulgaciones'!$D:$D,"*¿Reportado a través de EITI o divulgado sistemáticamente?*"),COUNTIF('Parte 2 - Lista Divulgaciones'!$D:$D,Lists!$K$4),COUNTIF('Parte 2 - Lista Divulgaciones'!$D:$D,Lists!$K$5),COUNTIF('Parte 2 - Lista Divulgaciones'!$D:$D,Lists!$K$6),COUNTIF('Parte 2 - Lista Divulgaciones'!$D:$D,Lists!$K$7))</f>
        <v>0.48148148148148145</v>
      </c>
      <c r="F53" s="29"/>
      <c r="G53" s="90" t="s">
        <v>110</v>
      </c>
    </row>
    <row r="54" spans="1:7" s="9" customFormat="1" ht="16.2" x14ac:dyDescent="0.3">
      <c r="B54" s="14"/>
      <c r="C54" s="64" t="s">
        <v>111</v>
      </c>
      <c r="D54" s="29"/>
      <c r="E54" s="89">
        <f>COUNTIF('Parte 2 - Lista Divulgaciones'!$D:$D,Lists!$K$5)/SUM(COUNTIF('Parte 2 - Lista Divulgaciones'!$D:$D,"*¿Reportado a través de EITI o divulgado sistemáticamente?*"),COUNTIF('Parte 2 - Lista Divulgaciones'!$D:$D,Lists!$K$4),COUNTIF('Parte 2 - Lista Divulgaciones'!$D:$D,Lists!$K$5),COUNTIF('Parte 2 - Lista Divulgaciones'!$D:$D,Lists!$K$6),COUNTIF('Parte 2 - Lista Divulgaciones'!$D:$D,Lists!$K$7))</f>
        <v>0.14814814814814814</v>
      </c>
      <c r="F54" s="29"/>
      <c r="G54" s="90" t="s">
        <v>110</v>
      </c>
    </row>
    <row r="55" spans="1:7" s="9" customFormat="1" ht="16.2" x14ac:dyDescent="0.3">
      <c r="A55" s="7"/>
      <c r="B55" s="9" t="s">
        <v>112</v>
      </c>
      <c r="C55" s="64" t="s">
        <v>113</v>
      </c>
      <c r="D55" s="29"/>
      <c r="E55" s="89">
        <f>COUNTIF('Parte 2 - Lista Divulgaciones'!$D:$D,Lists!$K$6)/SUM(COUNTIF('Parte 2 - Lista Divulgaciones'!$D:$D,"*¿Reportado a través de EITI o divulgado sistemáticamente?*"),COUNTIF('Parte 2 - Lista Divulgaciones'!$D:$D,Lists!$K$4),COUNTIF('Parte 2 - Lista Divulgaciones'!$D:$D,Lists!$K$5),COUNTIF('Parte 2 - Lista Divulgaciones'!$D:$D,Lists!$K$6),COUNTIF('Parte 2 - Lista Divulgaciones'!$D:$D,Lists!$K$7))</f>
        <v>5.5555555555555552E-2</v>
      </c>
      <c r="F55" s="29"/>
      <c r="G55" s="90" t="s">
        <v>110</v>
      </c>
    </row>
    <row r="56" spans="1:7" ht="15" customHeight="1" thickBot="1" x14ac:dyDescent="0.35">
      <c r="B56" s="9" t="s">
        <v>112</v>
      </c>
      <c r="C56" s="64" t="s">
        <v>114</v>
      </c>
      <c r="D56" s="29"/>
      <c r="E56" s="89">
        <f>COUNTIF('Parte 2 - Lista Divulgaciones'!$D:$D,Lists!$K$7)/SUM(COUNTIF('Parte 2 - Lista Divulgaciones'!$D:$D,"*¿Reportado a través de EITI o divulgado sistemáticamente?*"),COUNTIF('Parte 2 - Lista Divulgaciones'!$D:$D,Lists!$K$4),COUNTIF('Parte 2 - Lista Divulgaciones'!$D:$D,Lists!$K$5),COUNTIF('Parte 2 - Lista Divulgaciones'!$D:$D,Lists!$K$6),COUNTIF('Parte 2 - Lista Divulgaciones'!$D:$D,Lists!$K$7))</f>
        <v>0.29629629629629628</v>
      </c>
      <c r="F56" s="29"/>
      <c r="G56" s="90" t="s">
        <v>110</v>
      </c>
    </row>
    <row r="57" spans="1:7" ht="16.8" thickBot="1" x14ac:dyDescent="0.35">
      <c r="B57" s="9" t="s">
        <v>112</v>
      </c>
      <c r="C57" s="91" t="s">
        <v>115</v>
      </c>
      <c r="D57" s="92"/>
      <c r="E57" s="93"/>
      <c r="F57" s="92"/>
      <c r="G57" s="92"/>
    </row>
    <row r="58" spans="1:7" s="9" customFormat="1" ht="16.2" x14ac:dyDescent="0.3">
      <c r="A58" s="7"/>
      <c r="B58" s="9" t="s">
        <v>112</v>
      </c>
      <c r="C58" s="64" t="s">
        <v>116</v>
      </c>
      <c r="D58" s="29"/>
      <c r="E58" s="95" t="s">
        <v>66</v>
      </c>
      <c r="F58" s="29"/>
      <c r="G58" s="65"/>
    </row>
    <row r="59" spans="1:7" ht="16.2" x14ac:dyDescent="0.3">
      <c r="C59" s="64" t="s">
        <v>117</v>
      </c>
      <c r="D59" s="29"/>
      <c r="E59" s="95" t="s">
        <v>118</v>
      </c>
      <c r="F59" s="29"/>
      <c r="G59" s="65"/>
    </row>
    <row r="60" spans="1:7" ht="16.2" x14ac:dyDescent="0.3">
      <c r="C60" s="64" t="s">
        <v>119</v>
      </c>
      <c r="D60" s="29"/>
      <c r="E60" s="95" t="s">
        <v>120</v>
      </c>
      <c r="F60" s="29"/>
      <c r="G60" s="65"/>
    </row>
    <row r="61" spans="1:7" ht="16.8" thickBot="1" x14ac:dyDescent="0.35">
      <c r="C61" s="94"/>
      <c r="D61" s="68"/>
      <c r="E61" s="69"/>
      <c r="F61" s="68"/>
      <c r="G61" s="79"/>
    </row>
    <row r="62" spans="1:7" s="9" customFormat="1" ht="16.8" thickBot="1" x14ac:dyDescent="0.35">
      <c r="A62" s="7"/>
      <c r="B62" s="7"/>
      <c r="C62" s="256"/>
      <c r="D62" s="256"/>
      <c r="E62" s="256"/>
      <c r="F62" s="256"/>
      <c r="G62" s="256"/>
    </row>
    <row r="63" spans="1:7" s="17" customFormat="1" ht="15.6" thickBot="1" x14ac:dyDescent="0.35">
      <c r="A63" s="182"/>
      <c r="B63" s="182"/>
      <c r="C63" s="245" t="s">
        <v>33</v>
      </c>
      <c r="D63" s="246"/>
      <c r="E63" s="246"/>
      <c r="F63" s="246"/>
      <c r="G63" s="247"/>
    </row>
    <row r="64" spans="1:7" s="17" customFormat="1" ht="15.6" thickBot="1" x14ac:dyDescent="0.35">
      <c r="A64" s="182"/>
      <c r="B64" s="182"/>
      <c r="C64" s="245" t="s">
        <v>34</v>
      </c>
      <c r="D64" s="246"/>
      <c r="E64" s="246"/>
      <c r="F64" s="246"/>
      <c r="G64" s="247"/>
    </row>
    <row r="65" spans="2:7" s="17" customFormat="1" ht="15.6" thickBot="1" x14ac:dyDescent="0.35">
      <c r="B65" s="182"/>
      <c r="C65" s="257"/>
      <c r="D65" s="257"/>
      <c r="E65" s="257"/>
      <c r="F65" s="257"/>
      <c r="G65" s="257"/>
    </row>
    <row r="66" spans="2:7" s="17" customFormat="1" ht="18.75" customHeight="1" x14ac:dyDescent="0.3">
      <c r="B66" s="182"/>
      <c r="C66" s="258" t="s">
        <v>35</v>
      </c>
      <c r="D66" s="258"/>
      <c r="E66" s="258"/>
      <c r="F66" s="258"/>
      <c r="G66" s="258"/>
    </row>
    <row r="67" spans="2:7" s="17" customFormat="1" ht="15" customHeight="1" x14ac:dyDescent="0.3">
      <c r="B67" s="182"/>
      <c r="C67" s="243" t="s">
        <v>36</v>
      </c>
      <c r="D67" s="243"/>
      <c r="E67" s="243"/>
      <c r="F67" s="243"/>
      <c r="G67" s="243"/>
    </row>
    <row r="68" spans="2:7" s="17" customFormat="1" ht="15" x14ac:dyDescent="0.3">
      <c r="B68" s="29" t="s">
        <v>37</v>
      </c>
      <c r="C68" s="251" t="s">
        <v>38</v>
      </c>
      <c r="D68" s="251"/>
      <c r="E68" s="251"/>
      <c r="F68" s="251"/>
      <c r="G68" s="251"/>
    </row>
    <row r="69" spans="2:7" ht="16.2" x14ac:dyDescent="0.3">
      <c r="C69" s="10"/>
      <c r="D69" s="9"/>
      <c r="E69" s="10"/>
      <c r="F69" s="9"/>
      <c r="G69" s="9"/>
    </row>
    <row r="70" spans="2:7" ht="15" customHeight="1" x14ac:dyDescent="0.3">
      <c r="C70" s="8"/>
      <c r="D70" s="8"/>
      <c r="E70" s="8"/>
      <c r="F70" s="8"/>
    </row>
    <row r="71" spans="2:7" ht="15" customHeight="1" x14ac:dyDescent="0.3"/>
    <row r="72" spans="2:7" ht="16.2" x14ac:dyDescent="0.3">
      <c r="C72" s="261"/>
      <c r="D72" s="261"/>
      <c r="E72" s="261"/>
      <c r="F72" s="261"/>
      <c r="G72" s="261"/>
    </row>
    <row r="73" spans="2:7" ht="16.2" x14ac:dyDescent="0.3">
      <c r="C73" s="261"/>
      <c r="D73" s="261"/>
      <c r="E73" s="261"/>
      <c r="F73" s="261"/>
      <c r="G73" s="261"/>
    </row>
    <row r="74" spans="2:7" ht="18.75" customHeight="1" x14ac:dyDescent="0.3">
      <c r="C74" s="261"/>
      <c r="D74" s="261"/>
      <c r="E74" s="261"/>
      <c r="F74" s="261"/>
      <c r="G74" s="261"/>
    </row>
    <row r="75" spans="2:7" ht="16.2" x14ac:dyDescent="0.3">
      <c r="C75" s="261"/>
      <c r="D75" s="261"/>
      <c r="E75" s="261"/>
      <c r="F75" s="261"/>
      <c r="G75" s="261"/>
    </row>
    <row r="76" spans="2:7" ht="16.2" x14ac:dyDescent="0.3">
      <c r="C76" s="8"/>
      <c r="D76" s="8"/>
      <c r="E76" s="8"/>
      <c r="F76" s="8"/>
    </row>
    <row r="77" spans="2:7" ht="16.2" x14ac:dyDescent="0.3">
      <c r="C77" s="260"/>
      <c r="D77" s="260"/>
      <c r="E77" s="260"/>
    </row>
    <row r="78" spans="2:7" ht="16.2" x14ac:dyDescent="0.3">
      <c r="C78" s="260"/>
      <c r="D78" s="260"/>
      <c r="E78" s="260"/>
    </row>
    <row r="79" spans="2:7" ht="16.2" x14ac:dyDescent="0.3"/>
    <row r="80" spans="2:7" ht="16.2" x14ac:dyDescent="0.3"/>
    <row r="81" ht="16.2" x14ac:dyDescent="0.3"/>
    <row r="82" ht="16.2" x14ac:dyDescent="0.3"/>
    <row r="83" ht="16.2" x14ac:dyDescent="0.3"/>
    <row r="84" ht="16.2" x14ac:dyDescent="0.3"/>
    <row r="85" ht="16.2" x14ac:dyDescent="0.3"/>
    <row r="86" ht="16.2" x14ac:dyDescent="0.3"/>
    <row r="87" ht="16.2" x14ac:dyDescent="0.3"/>
    <row r="88" ht="16.2" x14ac:dyDescent="0.3"/>
    <row r="89" ht="16.2" x14ac:dyDescent="0.3"/>
    <row r="90" ht="16.2" x14ac:dyDescent="0.3"/>
    <row r="91" ht="16.2" x14ac:dyDescent="0.3"/>
    <row r="92" ht="16.2" x14ac:dyDescent="0.3"/>
    <row r="93" ht="16.2" x14ac:dyDescent="0.3"/>
    <row r="94" ht="16.2" x14ac:dyDescent="0.3"/>
    <row r="95" ht="16.2" x14ac:dyDescent="0.3"/>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1195" yWindow="633" count="16">
    <dataValidation allowBlank="1" showInputMessage="1" showErrorMessage="1" promptTitle="Dirección web del Informe EITI" prompt="Ingrese la dirección web directa del Informe EITI (o carpeta de informes)." sqref="E25" xr:uid="{C65CA56D-377E-4702-A9BF-B225A66D02F6}"/>
    <dataValidation allowBlank="1" showInputMessage="1" showErrorMessage="1" promptTitle="Nombre de la entidad" prompt="Ingrese el nombre de la entidad, empresa u organismo gubernamental" sqref="E23" xr:uid="{00000000-0002-0000-0100-000004000000}"/>
    <dataValidation type="decimal" allowBlank="1" showInputMessage="1" showErrorMessage="1" errorTitle="Valor no numérico" error="Ingrese únicamente números en esta celda. En caso de haber información adicional que sea apropiada, inclúyala en las columnas correspondientes a la derecha." promptTitle="Tasa de cambio/conversión" prompt="Ingrese la tasa de cambio correspondiente de 1 USD a la divisa antes informada._x000a__x000a_En caso de haber información adicional pertinente, inclúyala en la sección de comentarios." sqref="E45" xr:uid="{00000000-0002-0000-0100-000005000000}">
      <formula1>0</formula1>
      <formula2>9999999999999990000</formula2>
    </dataValidation>
    <dataValidation allowBlank="1" showInputMessage="1" showErrorMessage="1" promptTitle="Archivos de datos (CSV, Excel)" prompt="Ingrese la dirección web directa de los archivos de datos que acompañan el informe en el sitio web del EITI nacional._x000a__x000a_Por archivos de datos se entienden aquellos en formato Excel, CSV o similares. No deben incluirse archivos PDF aquí._x000a_" sqref="E28" xr:uid="{C821FEFA-DFCF-40D8-8246-EB0F476E2C8B}"/>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93883956-635E-425A-8EDF-4B4BB66068B0}">
      <formula1>36161</formula1>
      <formula2>47848</formula2>
    </dataValidation>
    <dataValidation type="list" allowBlank="1" showInputMessage="1" showErrorMessage="1" promptTitle="Tipo de reporte" prompt="Indique el tipo de presentación de información de entre las siguientes opciones:_x000a__x000a_Divulgación sistemática_x000a_Informe EITI_x000a_No disponible_x000a_No se aplica" sqref="E33" xr:uid="{E192EF1E-9B5F-4EB1-BF02-36F681E971D7}">
      <formula1>Reporting_options_list</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869B1086-07A8-49CE-958C-F3E4AEAB592F}">
      <formula1>#REF!</formula1>
    </dataValidation>
    <dataValidation type="whole" showInputMessage="1" showErrorMessage="1" sqref="F1 D14:D61 G18 E21:G21 C1:C62 E32:G32 E35:G36 E47 E15:E18 F8:F61 G1:G2 D61:G61 D8:G13 D1:E2 F69:F1048576 F52:G57 C65:C68 E53:E57" xr:uid="{D09E7034-0A68-488C-8B6C-257C98242EEB}">
      <formula1>999999</formula1>
      <formula2>99999999</formula2>
    </dataValidation>
    <dataValidation allowBlank="1" showInputMessage="1" showErrorMessage="1" promptTitle="Otro sector" prompt="Favor ingreso el nombre del sector" sqref="E41" xr:uid="{F764E781-2310-491A-86D6-C1AC29AAD5FA}"/>
    <dataValidation type="list" allowBlank="1" showInputMessage="1" showErrorMessage="1" promptTitle="Elegir del menú desplegable" prompt="Seleccione el país correspondiente del menú desplegable" sqref="E14" xr:uid="{7A7F03FD-8067-4877-809A-FAAEC191674A}">
      <formula1>Countries_list</formula1>
    </dataValidation>
    <dataValidation type="date" allowBlank="1" showInputMessage="1" showErrorMessage="1" errorTitle="Formato incorrecto" error="Revise la información de acuerdo con el formato especificado" promptTitle="Fecha con el formato específico" prompt="AAAA-MM-DD" sqref="E19:E20 E27 E24 E30" xr:uid="{21F2910E-1F5C-4B83-99B8-11D2D47D5B4C}">
      <formula1>36161</formula1>
      <formula2>47848</formula2>
    </dataValidation>
    <dataValidation type="list" allowBlank="1" showInputMessage="1" showErrorMessage="1" errorTitle="Contenido ingresado inválido" error="_x000a_Elija una de las siguientes opciones:_x000a__x000a_Sí_x000a_No_x000a_Parcialmente_x000a_No se aplica" promptTitle="Elegir una de las opciones" prompt="Sí_x000a_No_x000a_Parcialmente_x000a_No se aplica" sqref="E22 E26 E29 E37:E40 E48:E51" xr:uid="{468D1846-1622-4CFB-8BAC-43673CAE1F2B}">
      <formula1>Simple_options_list</formula1>
    </dataValidation>
    <dataValidation type="whole" allowBlank="1" showInputMessage="1" showErrorMessage="1" errorTitle="No editar estas celdas" error="Por favor, no edite estas celdas" sqref="E52 C63:G64" xr:uid="{A747F886-B180-404A-B3FD-A568FE08DEBE}">
      <formula1>10000</formula1>
      <formula2>50000</formula2>
    </dataValidation>
    <dataValidation allowBlank="1" showInputMessage="1" showErrorMessage="1" promptTitle="Dirección web" prompt="Ingrese la dirección web directa del documento de referencia" sqref="E34 E46" xr:uid="{090C043E-977A-4E28-B30A-F80479EDD08E}"/>
    <dataValidation type="whole" operator="greaterThanOrEqual" allowBlank="1" showInputMessage="1" showErrorMessage="1" errorTitle="Número" error="Ingrese un número en la celda" sqref="E42:E43" xr:uid="{C92E48CC-8C8D-4A3E-BDCB-09F6E20CC890}">
      <formula1>1</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31" xr:uid="{6F7BA460-496A-4944-A122-38B02A89F4AE}"/>
  </dataValidations>
  <hyperlinks>
    <hyperlink ref="C44" r:id="rId1" xr:uid="{3F918DE8-E6E1-4830-805E-96AFBEFB916F}"/>
    <hyperlink ref="C32" r:id="rId2" location="r7-2" xr:uid="{00000000-0004-0000-0200-000026000000}"/>
    <hyperlink ref="C7" r:id="rId3" xr:uid="{40A518B4-8A81-4896-87EB-B1974C51449C}"/>
    <hyperlink ref="C63:G63" r:id="rId4" display="Puede acceder a la versión más reciente de las plantillas de datos resumidos en https://eiti.org/es/documento/plantilla-datos-resumidos-del-eiti" xr:uid="{73B945D0-CEA3-427C-8D8A-EF5727C7024B}"/>
    <hyperlink ref="C47" r:id="rId5" location="r4-7" xr:uid="{51DB007D-E0B5-4FA0-A7A5-53C533F157EC}"/>
    <hyperlink ref="C64:G64" r:id="rId6" display="Give us your feedback or report a conflict in the data! Write to us at  data@eiti.org" xr:uid="{ED98A857-8E58-4E53-9CED-9CD37CD0EE66}"/>
    <hyperlink ref="E31" r:id="rId7" xr:uid="{8A55BB4B-2CFB-48CE-A98E-2636CD7EA7DF}"/>
  </hyperlinks>
  <pageMargins left="0.25" right="0.25" top="0.75" bottom="0.75" header="0.3" footer="0.3"/>
  <pageSetup paperSize="8" fitToHeight="0" orientation="landscape" horizontalDpi="2400" verticalDpi="2400" r:id="rId8"/>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Código no corresponde al ISO" error="Revíselo de acuerdo con lo descripto" promptTitle="Código de divisas ISO (3 letras)" prompt="Ingrese el código de divisa ISO 4217 de tres letras:_x000a_En caso de dudas, diríjase a https://es.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16"/>
  <sheetViews>
    <sheetView showGridLines="0" topLeftCell="A156" zoomScale="92" zoomScaleNormal="130" workbookViewId="0">
      <selection activeCell="D95" sqref="D95"/>
    </sheetView>
  </sheetViews>
  <sheetFormatPr defaultColWidth="4" defaultRowHeight="24" customHeight="1" x14ac:dyDescent="0.3"/>
  <cols>
    <col min="1" max="1" width="4" style="7"/>
    <col min="2" max="2" width="67.5546875" style="7" customWidth="1"/>
    <col min="3" max="3" width="4" style="7"/>
    <col min="4" max="4" width="57.109375" style="7" customWidth="1"/>
    <col min="5" max="5" width="5.44140625" style="7" customWidth="1"/>
    <col min="6" max="6" width="53.109375" style="7" customWidth="1"/>
    <col min="7" max="7" width="4" style="7"/>
    <col min="8" max="8" width="53.88671875" style="7" customWidth="1"/>
    <col min="9" max="15" width="4" style="7"/>
    <col min="16" max="16" width="42" style="7" bestFit="1" customWidth="1"/>
    <col min="17" max="16384" width="4" style="7"/>
  </cols>
  <sheetData>
    <row r="1" spans="2:16" ht="16.2" x14ac:dyDescent="0.3"/>
    <row r="2" spans="2:16" s="17" customFormat="1" ht="15" x14ac:dyDescent="0.3">
      <c r="B2" s="252" t="s">
        <v>121</v>
      </c>
      <c r="C2" s="252"/>
      <c r="D2" s="252"/>
      <c r="E2" s="252"/>
      <c r="F2" s="252"/>
      <c r="G2" s="252"/>
      <c r="H2" s="252"/>
      <c r="I2" s="182"/>
      <c r="J2" s="182"/>
      <c r="K2" s="182"/>
      <c r="L2" s="182"/>
      <c r="M2" s="182"/>
      <c r="N2" s="182"/>
      <c r="O2" s="182"/>
      <c r="P2" s="182"/>
    </row>
    <row r="3" spans="2:16" s="163" customFormat="1" x14ac:dyDescent="0.3">
      <c r="B3" s="253" t="s">
        <v>40</v>
      </c>
      <c r="C3" s="253"/>
      <c r="D3" s="253"/>
      <c r="E3" s="253"/>
      <c r="F3" s="253"/>
      <c r="G3" s="253"/>
      <c r="H3" s="253"/>
    </row>
    <row r="4" spans="2:16" s="17" customFormat="1" ht="17.100000000000001" customHeight="1" x14ac:dyDescent="0.3">
      <c r="B4" s="267" t="s">
        <v>122</v>
      </c>
      <c r="C4" s="267"/>
      <c r="D4" s="267"/>
      <c r="E4" s="267"/>
      <c r="F4" s="267"/>
      <c r="G4" s="267"/>
      <c r="H4" s="267"/>
      <c r="I4" s="182"/>
      <c r="J4" s="182"/>
      <c r="K4" s="182"/>
      <c r="L4" s="182"/>
      <c r="M4" s="182"/>
      <c r="N4" s="182"/>
      <c r="O4" s="182"/>
      <c r="P4" s="182"/>
    </row>
    <row r="5" spans="2:16" s="17" customFormat="1" ht="15" customHeight="1" x14ac:dyDescent="0.3">
      <c r="B5" s="255" t="s">
        <v>123</v>
      </c>
      <c r="C5" s="255"/>
      <c r="D5" s="255"/>
      <c r="E5" s="255"/>
      <c r="F5" s="255"/>
      <c r="G5" s="255"/>
      <c r="H5" s="255"/>
      <c r="I5" s="182"/>
      <c r="J5" s="182"/>
      <c r="K5" s="182"/>
      <c r="L5" s="182"/>
      <c r="M5" s="182"/>
      <c r="N5" s="182"/>
      <c r="O5" s="182"/>
      <c r="P5" s="182"/>
    </row>
    <row r="6" spans="2:16" s="17" customFormat="1" ht="15" customHeight="1" x14ac:dyDescent="0.35">
      <c r="B6" s="255" t="s">
        <v>124</v>
      </c>
      <c r="C6" s="255"/>
      <c r="D6" s="255"/>
      <c r="E6" s="255"/>
      <c r="F6" s="255"/>
      <c r="G6" s="255"/>
      <c r="H6" s="255"/>
      <c r="I6" s="182"/>
      <c r="J6" s="182"/>
      <c r="K6" s="182"/>
      <c r="L6" s="182"/>
      <c r="M6" s="182"/>
      <c r="N6" s="182"/>
      <c r="O6" s="182"/>
      <c r="P6" s="15"/>
    </row>
    <row r="7" spans="2:16" s="17" customFormat="1" ht="15" customHeight="1" x14ac:dyDescent="0.3">
      <c r="B7" s="255" t="s">
        <v>125</v>
      </c>
      <c r="C7" s="255"/>
      <c r="D7" s="255"/>
      <c r="E7" s="255"/>
      <c r="F7" s="255"/>
      <c r="G7" s="255"/>
      <c r="H7" s="255"/>
      <c r="I7" s="182"/>
      <c r="J7" s="182"/>
      <c r="K7" s="182"/>
      <c r="L7" s="182"/>
      <c r="M7" s="182"/>
      <c r="N7" s="182"/>
      <c r="O7" s="182"/>
      <c r="P7" s="182"/>
    </row>
    <row r="8" spans="2:16" s="17" customFormat="1" ht="17.100000000000001" customHeight="1" x14ac:dyDescent="0.3">
      <c r="B8" s="255" t="s">
        <v>126</v>
      </c>
      <c r="C8" s="255"/>
      <c r="D8" s="255"/>
      <c r="E8" s="255"/>
      <c r="F8" s="255"/>
      <c r="G8" s="255"/>
      <c r="H8" s="255"/>
      <c r="I8" s="182"/>
      <c r="J8" s="182"/>
      <c r="K8" s="182"/>
      <c r="L8" s="182"/>
      <c r="M8" s="182"/>
      <c r="N8" s="182"/>
      <c r="O8" s="182"/>
      <c r="P8" s="182"/>
    </row>
    <row r="9" spans="2:16" s="17" customFormat="1" ht="15" customHeight="1" x14ac:dyDescent="0.35">
      <c r="B9" s="266" t="s">
        <v>127</v>
      </c>
      <c r="C9" s="266"/>
      <c r="D9" s="266"/>
      <c r="E9" s="266"/>
      <c r="F9" s="266"/>
      <c r="G9" s="266"/>
      <c r="H9" s="266"/>
      <c r="I9" s="182"/>
      <c r="J9" s="182"/>
      <c r="K9" s="182"/>
      <c r="L9" s="182"/>
      <c r="M9" s="182"/>
      <c r="N9" s="182"/>
      <c r="O9" s="182"/>
      <c r="P9" s="182"/>
    </row>
    <row r="10" spans="2:16" s="17" customFormat="1" ht="15" customHeight="1" x14ac:dyDescent="0.35">
      <c r="B10" s="182"/>
      <c r="C10" s="182"/>
      <c r="D10" s="182"/>
      <c r="E10" s="109"/>
      <c r="F10" s="109"/>
      <c r="G10" s="109"/>
      <c r="H10" s="109"/>
      <c r="I10" s="182"/>
      <c r="J10" s="182"/>
      <c r="K10" s="182"/>
      <c r="L10" s="182"/>
      <c r="M10" s="182"/>
      <c r="N10" s="182"/>
      <c r="O10" s="182"/>
      <c r="P10" s="182"/>
    </row>
    <row r="11" spans="2:16" s="17" customFormat="1" ht="30" x14ac:dyDescent="0.3">
      <c r="B11" s="47" t="s">
        <v>45</v>
      </c>
      <c r="C11" s="193"/>
      <c r="D11" s="184" t="s">
        <v>46</v>
      </c>
      <c r="E11" s="193"/>
      <c r="F11" s="201" t="s">
        <v>21</v>
      </c>
      <c r="G11" s="7"/>
      <c r="H11" s="182"/>
      <c r="I11" s="182"/>
      <c r="J11" s="182"/>
      <c r="K11" s="182"/>
      <c r="L11" s="182"/>
      <c r="M11" s="182"/>
      <c r="N11" s="182"/>
      <c r="O11" s="182"/>
      <c r="P11" s="182"/>
    </row>
    <row r="12" spans="2:16" s="17" customFormat="1" ht="15" x14ac:dyDescent="0.3">
      <c r="B12" s="182"/>
      <c r="C12" s="182"/>
      <c r="D12" s="182"/>
      <c r="E12" s="182"/>
      <c r="F12" s="182"/>
      <c r="G12" s="182"/>
      <c r="H12" s="182"/>
      <c r="I12" s="182"/>
      <c r="J12" s="182"/>
      <c r="K12" s="182"/>
      <c r="L12" s="182"/>
      <c r="M12" s="182"/>
      <c r="N12" s="182"/>
      <c r="O12" s="182"/>
      <c r="P12" s="182"/>
    </row>
    <row r="13" spans="2:16" s="163" customFormat="1" x14ac:dyDescent="0.3">
      <c r="B13" s="16" t="s">
        <v>128</v>
      </c>
      <c r="D13" s="164"/>
      <c r="F13" s="164"/>
    </row>
    <row r="14" spans="2:16" s="17" customFormat="1" ht="15" x14ac:dyDescent="0.3">
      <c r="B14" s="30" t="s">
        <v>129</v>
      </c>
      <c r="C14" s="182"/>
      <c r="D14" s="30"/>
      <c r="E14" s="182"/>
      <c r="F14" s="30"/>
      <c r="G14" s="182"/>
      <c r="H14" s="182"/>
      <c r="I14" s="182"/>
      <c r="J14" s="182"/>
      <c r="K14" s="182"/>
      <c r="L14" s="182"/>
      <c r="M14" s="182"/>
      <c r="N14" s="182"/>
      <c r="O14" s="182"/>
      <c r="P14" s="182"/>
    </row>
    <row r="15" spans="2:16" s="17" customFormat="1" ht="15" x14ac:dyDescent="0.3">
      <c r="B15" s="32"/>
      <c r="C15" s="182"/>
      <c r="D15" s="110"/>
      <c r="E15" s="182"/>
      <c r="F15" s="110"/>
      <c r="G15" s="182"/>
      <c r="H15" s="182"/>
      <c r="I15" s="182"/>
      <c r="J15" s="182"/>
      <c r="K15" s="182"/>
      <c r="L15" s="182"/>
      <c r="M15" s="182"/>
      <c r="N15" s="182"/>
      <c r="O15" s="182"/>
      <c r="P15" s="182"/>
    </row>
    <row r="16" spans="2:16" s="178" customFormat="1" ht="18.600000000000001" x14ac:dyDescent="0.3">
      <c r="B16" s="179" t="s">
        <v>130</v>
      </c>
      <c r="D16" s="179" t="s">
        <v>131</v>
      </c>
      <c r="F16" s="179" t="s">
        <v>132</v>
      </c>
      <c r="H16" s="180" t="s">
        <v>133</v>
      </c>
    </row>
    <row r="17" spans="1:16" s="17" customFormat="1" ht="32.25" customHeight="1" x14ac:dyDescent="0.3">
      <c r="A17" s="182"/>
      <c r="B17" s="111" t="s">
        <v>134</v>
      </c>
      <c r="C17" s="182"/>
      <c r="D17" s="112"/>
      <c r="E17" s="182"/>
      <c r="F17" s="112"/>
      <c r="G17" s="182"/>
      <c r="H17" s="218"/>
      <c r="I17" s="182"/>
      <c r="J17" s="182"/>
      <c r="K17" s="182"/>
      <c r="L17" s="182"/>
      <c r="M17" s="182"/>
      <c r="N17" s="182"/>
      <c r="O17" s="182"/>
      <c r="P17" s="182"/>
    </row>
    <row r="18" spans="1:16" s="17" customFormat="1" ht="15" x14ac:dyDescent="0.3">
      <c r="A18" s="182"/>
      <c r="B18" s="113" t="s">
        <v>135</v>
      </c>
      <c r="C18" s="182"/>
      <c r="D18" s="114"/>
      <c r="E18" s="182"/>
      <c r="F18" s="114"/>
      <c r="G18" s="182"/>
      <c r="H18" s="210"/>
      <c r="I18" s="182"/>
      <c r="J18" s="182"/>
      <c r="K18" s="182"/>
      <c r="L18" s="182"/>
      <c r="M18" s="182"/>
      <c r="N18" s="182"/>
      <c r="O18" s="182"/>
      <c r="P18" s="182"/>
    </row>
    <row r="19" spans="1:16" s="17" customFormat="1" ht="30" x14ac:dyDescent="0.3">
      <c r="A19" s="182"/>
      <c r="B19" s="115" t="s">
        <v>136</v>
      </c>
      <c r="C19" s="182"/>
      <c r="D19" s="140" t="s">
        <v>80</v>
      </c>
      <c r="E19" s="182"/>
      <c r="F19" s="140" t="s">
        <v>137</v>
      </c>
      <c r="G19" s="182"/>
      <c r="H19" s="210" t="s">
        <v>138</v>
      </c>
      <c r="I19" s="182"/>
      <c r="J19" s="182"/>
      <c r="K19" s="182"/>
      <c r="L19" s="182"/>
      <c r="M19" s="182"/>
      <c r="N19" s="182"/>
      <c r="O19" s="182"/>
      <c r="P19" s="182"/>
    </row>
    <row r="20" spans="1:16" s="17" customFormat="1" ht="30" x14ac:dyDescent="0.3">
      <c r="A20" s="182"/>
      <c r="B20" s="115" t="s">
        <v>139</v>
      </c>
      <c r="C20" s="182"/>
      <c r="D20" s="140" t="s">
        <v>140</v>
      </c>
      <c r="E20" s="182"/>
      <c r="F20" s="140" t="s">
        <v>141</v>
      </c>
      <c r="G20" s="182"/>
      <c r="H20" s="210"/>
      <c r="I20" s="182"/>
      <c r="J20" s="182"/>
      <c r="K20" s="182"/>
      <c r="L20" s="182"/>
      <c r="M20" s="182"/>
      <c r="N20" s="182"/>
      <c r="O20" s="182"/>
      <c r="P20" s="182"/>
    </row>
    <row r="21" spans="1:16" s="17" customFormat="1" ht="30" x14ac:dyDescent="0.3">
      <c r="A21" s="182"/>
      <c r="B21" s="115" t="s">
        <v>142</v>
      </c>
      <c r="C21" s="182"/>
      <c r="D21" s="140" t="s">
        <v>80</v>
      </c>
      <c r="E21" s="182"/>
      <c r="F21" s="140" t="s">
        <v>137</v>
      </c>
      <c r="G21" s="182"/>
      <c r="H21" s="210"/>
      <c r="I21" s="182"/>
      <c r="J21" s="182"/>
      <c r="K21" s="182"/>
      <c r="L21" s="182"/>
      <c r="M21" s="182"/>
      <c r="N21" s="182"/>
      <c r="O21" s="182"/>
      <c r="P21" s="182"/>
    </row>
    <row r="22" spans="1:16" s="17" customFormat="1" ht="15" x14ac:dyDescent="0.3">
      <c r="A22" s="182"/>
      <c r="B22" s="116" t="s">
        <v>143</v>
      </c>
      <c r="C22" s="182"/>
      <c r="D22" s="141" t="s">
        <v>140</v>
      </c>
      <c r="E22" s="182"/>
      <c r="F22" s="140" t="s">
        <v>144</v>
      </c>
      <c r="G22" s="182"/>
      <c r="H22" s="211"/>
      <c r="I22" s="182"/>
      <c r="J22" s="182"/>
      <c r="K22" s="182"/>
      <c r="L22" s="182"/>
      <c r="M22" s="182"/>
      <c r="N22" s="182"/>
      <c r="O22" s="182"/>
      <c r="P22" s="182"/>
    </row>
    <row r="23" spans="1:16" s="17" customFormat="1" ht="15" x14ac:dyDescent="0.3">
      <c r="A23" s="182"/>
      <c r="B23" s="32"/>
      <c r="C23" s="182"/>
      <c r="D23" s="110"/>
      <c r="E23" s="182"/>
      <c r="F23" s="110"/>
      <c r="G23" s="182"/>
      <c r="H23" s="182"/>
      <c r="I23" s="182"/>
      <c r="J23" s="182"/>
      <c r="K23" s="182"/>
      <c r="L23" s="182"/>
      <c r="M23" s="182"/>
      <c r="N23" s="182"/>
      <c r="O23" s="182"/>
      <c r="P23" s="182"/>
    </row>
    <row r="24" spans="1:16" s="17" customFormat="1" ht="15" x14ac:dyDescent="0.3">
      <c r="A24" s="182"/>
      <c r="B24" s="111" t="s">
        <v>145</v>
      </c>
      <c r="C24" s="182"/>
      <c r="D24" s="112"/>
      <c r="E24" s="182"/>
      <c r="F24" s="112"/>
      <c r="G24" s="182"/>
      <c r="H24" s="218"/>
      <c r="I24" s="182"/>
      <c r="J24" s="182"/>
      <c r="K24" s="182"/>
      <c r="L24" s="182"/>
      <c r="M24" s="182"/>
      <c r="N24" s="182"/>
      <c r="O24" s="182"/>
      <c r="P24" s="182"/>
    </row>
    <row r="25" spans="1:16" s="17" customFormat="1" ht="15" x14ac:dyDescent="0.3">
      <c r="A25" s="182"/>
      <c r="B25" s="113" t="s">
        <v>135</v>
      </c>
      <c r="C25" s="182"/>
      <c r="D25" s="114"/>
      <c r="E25" s="182"/>
      <c r="F25" s="114"/>
      <c r="G25" s="182"/>
      <c r="H25" s="210"/>
      <c r="I25" s="182"/>
      <c r="J25" s="182"/>
      <c r="K25" s="182"/>
      <c r="L25" s="182"/>
      <c r="M25" s="182"/>
      <c r="N25" s="182"/>
      <c r="O25" s="182"/>
      <c r="P25" s="182"/>
    </row>
    <row r="26" spans="1:16" s="17" customFormat="1" ht="30" x14ac:dyDescent="0.3">
      <c r="A26" s="182"/>
      <c r="B26" s="115" t="s">
        <v>146</v>
      </c>
      <c r="C26" s="182"/>
      <c r="D26" s="140" t="s">
        <v>80</v>
      </c>
      <c r="E26" s="182"/>
      <c r="F26" s="140" t="s">
        <v>147</v>
      </c>
      <c r="G26" s="182"/>
      <c r="H26" s="210" t="s">
        <v>148</v>
      </c>
      <c r="I26" s="182"/>
      <c r="J26" s="182"/>
      <c r="K26" s="182"/>
      <c r="L26" s="182"/>
      <c r="M26" s="182"/>
      <c r="N26" s="182"/>
      <c r="O26" s="182"/>
      <c r="P26" s="182"/>
    </row>
    <row r="27" spans="1:16" s="17" customFormat="1" ht="30" x14ac:dyDescent="0.3">
      <c r="A27" s="231"/>
      <c r="B27" s="117" t="s">
        <v>149</v>
      </c>
      <c r="C27" s="232"/>
      <c r="D27" s="140" t="s">
        <v>80</v>
      </c>
      <c r="E27" s="182"/>
      <c r="F27" s="140" t="s">
        <v>147</v>
      </c>
      <c r="G27" s="182"/>
      <c r="H27" s="210"/>
      <c r="I27" s="182"/>
      <c r="J27" s="182"/>
      <c r="K27" s="182"/>
      <c r="L27" s="182"/>
      <c r="M27" s="182"/>
      <c r="N27" s="182"/>
      <c r="O27" s="182"/>
      <c r="P27" s="182"/>
    </row>
    <row r="28" spans="1:16" s="17" customFormat="1" ht="30" x14ac:dyDescent="0.3">
      <c r="A28" s="182"/>
      <c r="B28" s="115" t="s">
        <v>150</v>
      </c>
      <c r="C28" s="182"/>
      <c r="D28" s="140" t="s">
        <v>93</v>
      </c>
      <c r="E28" s="182"/>
      <c r="F28" s="140" t="s">
        <v>147</v>
      </c>
      <c r="G28" s="182"/>
      <c r="H28" s="210"/>
      <c r="I28" s="182"/>
      <c r="J28" s="182"/>
      <c r="K28" s="182"/>
      <c r="L28" s="182"/>
      <c r="M28" s="182"/>
      <c r="N28" s="182"/>
      <c r="O28" s="182"/>
      <c r="P28" s="182"/>
    </row>
    <row r="29" spans="1:16" s="17" customFormat="1" ht="30" x14ac:dyDescent="0.3">
      <c r="A29" s="182"/>
      <c r="B29" s="118" t="s">
        <v>149</v>
      </c>
      <c r="C29" s="232"/>
      <c r="D29" s="140" t="s">
        <v>80</v>
      </c>
      <c r="E29" s="182"/>
      <c r="F29" s="140" t="s">
        <v>147</v>
      </c>
      <c r="G29" s="182"/>
      <c r="H29" s="210"/>
      <c r="I29" s="182"/>
      <c r="J29" s="182"/>
      <c r="K29" s="182"/>
      <c r="L29" s="182"/>
      <c r="M29" s="182"/>
      <c r="N29" s="182"/>
      <c r="O29" s="182"/>
      <c r="P29" s="182"/>
    </row>
    <row r="30" spans="1:16" s="17" customFormat="1" ht="30" x14ac:dyDescent="0.3">
      <c r="A30" s="182"/>
      <c r="B30" s="115" t="s">
        <v>151</v>
      </c>
      <c r="C30" s="182"/>
      <c r="D30" s="140" t="s">
        <v>80</v>
      </c>
      <c r="E30" s="182"/>
      <c r="F30" s="140" t="s">
        <v>147</v>
      </c>
      <c r="G30" s="182"/>
      <c r="H30" s="210"/>
      <c r="I30" s="182"/>
      <c r="J30" s="182"/>
      <c r="K30" s="182"/>
      <c r="L30" s="182"/>
      <c r="M30" s="182"/>
      <c r="N30" s="182"/>
      <c r="O30" s="182"/>
      <c r="P30" s="182"/>
    </row>
    <row r="31" spans="1:16" s="17" customFormat="1" ht="15" x14ac:dyDescent="0.3">
      <c r="A31" s="182"/>
      <c r="B31" s="119" t="s">
        <v>152</v>
      </c>
      <c r="C31" s="232"/>
      <c r="D31" s="141">
        <v>38</v>
      </c>
      <c r="E31" s="182"/>
      <c r="F31" s="140" t="s">
        <v>153</v>
      </c>
      <c r="G31" s="182"/>
      <c r="H31" s="210" t="s">
        <v>154</v>
      </c>
      <c r="I31" s="182"/>
      <c r="J31" s="182"/>
      <c r="K31" s="182"/>
      <c r="L31" s="182"/>
      <c r="M31" s="182"/>
      <c r="N31" s="182"/>
      <c r="O31" s="182"/>
      <c r="P31" s="182"/>
    </row>
    <row r="32" spans="1:16" s="17" customFormat="1" ht="15" x14ac:dyDescent="0.3">
      <c r="A32" s="182"/>
      <c r="B32" s="120"/>
      <c r="C32" s="182"/>
      <c r="D32" s="110"/>
      <c r="E32" s="182"/>
      <c r="F32" s="110"/>
      <c r="G32" s="182"/>
      <c r="H32" s="233"/>
      <c r="I32" s="182"/>
      <c r="J32" s="182"/>
      <c r="K32" s="182"/>
      <c r="L32" s="182"/>
      <c r="M32" s="182"/>
      <c r="N32" s="182"/>
      <c r="O32" s="182"/>
      <c r="P32" s="182"/>
    </row>
    <row r="33" spans="2:15" s="17" customFormat="1" ht="15" x14ac:dyDescent="0.3">
      <c r="B33" s="111" t="s">
        <v>155</v>
      </c>
      <c r="C33" s="182"/>
      <c r="D33" s="121"/>
      <c r="E33" s="182"/>
      <c r="F33" s="121"/>
      <c r="G33" s="182"/>
      <c r="H33" s="218"/>
      <c r="I33" s="182"/>
      <c r="J33" s="182"/>
      <c r="K33" s="182"/>
      <c r="L33" s="182"/>
      <c r="M33" s="182"/>
      <c r="N33" s="182"/>
      <c r="O33" s="182"/>
    </row>
    <row r="34" spans="2:15" s="17" customFormat="1" ht="28.8" x14ac:dyDescent="0.3">
      <c r="B34" s="113" t="s">
        <v>156</v>
      </c>
      <c r="C34" s="182"/>
      <c r="D34" s="140" t="s">
        <v>80</v>
      </c>
      <c r="E34" s="182"/>
      <c r="F34" s="222" t="s">
        <v>157</v>
      </c>
      <c r="G34" s="182"/>
      <c r="H34" s="210" t="s">
        <v>158</v>
      </c>
      <c r="I34" s="182"/>
      <c r="J34" s="182"/>
      <c r="K34" s="182"/>
      <c r="L34" s="182"/>
      <c r="M34" s="182"/>
      <c r="N34" s="182"/>
      <c r="O34" s="182"/>
    </row>
    <row r="35" spans="2:15" s="17" customFormat="1" ht="30" x14ac:dyDescent="0.3">
      <c r="B35" s="113" t="s">
        <v>159</v>
      </c>
      <c r="C35" s="182"/>
      <c r="D35" s="140" t="s">
        <v>80</v>
      </c>
      <c r="E35" s="182"/>
      <c r="F35" s="140" t="s">
        <v>160</v>
      </c>
      <c r="G35" s="182"/>
      <c r="H35" s="210" t="s">
        <v>161</v>
      </c>
      <c r="I35" s="182"/>
      <c r="J35" s="182"/>
      <c r="K35" s="182"/>
      <c r="L35" s="182"/>
      <c r="M35" s="182"/>
      <c r="N35" s="182"/>
      <c r="O35" s="182"/>
    </row>
    <row r="36" spans="2:15" s="17" customFormat="1" ht="30" x14ac:dyDescent="0.3">
      <c r="B36" s="126" t="s">
        <v>162</v>
      </c>
      <c r="C36" s="182"/>
      <c r="D36" s="140" t="s">
        <v>93</v>
      </c>
      <c r="E36" s="182"/>
      <c r="F36" s="140" t="s">
        <v>93</v>
      </c>
      <c r="G36" s="182"/>
      <c r="H36" s="211"/>
      <c r="I36" s="182"/>
      <c r="J36" s="182"/>
      <c r="K36" s="182"/>
      <c r="L36" s="182"/>
      <c r="M36" s="182"/>
      <c r="N36" s="182"/>
      <c r="O36" s="182"/>
    </row>
    <row r="37" spans="2:15" s="17" customFormat="1" ht="15" x14ac:dyDescent="0.3">
      <c r="B37" s="32"/>
      <c r="C37" s="182"/>
      <c r="D37" s="110"/>
      <c r="E37" s="182"/>
      <c r="F37" s="110"/>
      <c r="G37" s="182"/>
      <c r="H37" s="182"/>
      <c r="I37" s="182"/>
      <c r="J37" s="182"/>
      <c r="K37" s="182"/>
      <c r="L37" s="182"/>
      <c r="M37" s="182"/>
      <c r="N37" s="182"/>
      <c r="O37" s="182"/>
    </row>
    <row r="38" spans="2:15" s="17" customFormat="1" ht="15" x14ac:dyDescent="0.3">
      <c r="B38" s="111" t="s">
        <v>163</v>
      </c>
      <c r="C38" s="182"/>
      <c r="D38" s="121"/>
      <c r="E38" s="182"/>
      <c r="F38" s="121"/>
      <c r="G38" s="182"/>
      <c r="H38" s="218"/>
      <c r="I38" s="182"/>
      <c r="J38" s="182"/>
      <c r="K38" s="182"/>
      <c r="L38" s="182"/>
      <c r="M38" s="182"/>
      <c r="N38" s="182"/>
      <c r="O38" s="182"/>
    </row>
    <row r="39" spans="2:15" s="17" customFormat="1" ht="15" x14ac:dyDescent="0.3">
      <c r="B39" s="113" t="s">
        <v>164</v>
      </c>
      <c r="C39" s="182"/>
      <c r="D39" s="140" t="s">
        <v>165</v>
      </c>
      <c r="E39" s="182"/>
      <c r="F39" s="140" t="str">
        <f>IF(D39=Lists!$K$4,"&lt; Ingresar dirección web de la fuente de los datos &gt;",IF(D39=Lists!$K$5,"&lt; Incluir referencia a sección del Informe EITI o dirección web &gt;",IF(D39=Lists!$K$6,"&lt; Incluir referencia a elementos que prueban la inaplicabilidad &gt;","")))</f>
        <v/>
      </c>
      <c r="G39" s="182"/>
      <c r="H39" s="210"/>
      <c r="I39" s="182"/>
      <c r="J39" s="182"/>
      <c r="K39" s="182"/>
      <c r="L39" s="182"/>
      <c r="M39" s="182"/>
      <c r="N39" s="182"/>
      <c r="O39" s="182"/>
    </row>
    <row r="40" spans="2:15" s="17" customFormat="1" ht="15" x14ac:dyDescent="0.3">
      <c r="B40" s="115" t="s">
        <v>166</v>
      </c>
      <c r="C40" s="182"/>
      <c r="D40" s="140" t="s">
        <v>80</v>
      </c>
      <c r="E40" s="182"/>
      <c r="F40" s="140" t="s">
        <v>167</v>
      </c>
      <c r="G40" s="182"/>
      <c r="H40" s="210" t="s">
        <v>168</v>
      </c>
      <c r="I40" s="182"/>
      <c r="J40" s="182"/>
      <c r="K40" s="182"/>
      <c r="L40" s="182"/>
      <c r="M40" s="182"/>
      <c r="N40" s="182"/>
      <c r="O40" s="182"/>
    </row>
    <row r="41" spans="2:15" s="17" customFormat="1" ht="15" x14ac:dyDescent="0.3">
      <c r="B41" s="113" t="s">
        <v>169</v>
      </c>
      <c r="C41" s="182"/>
      <c r="D41" s="140" t="s">
        <v>165</v>
      </c>
      <c r="E41" s="182"/>
      <c r="F41" s="140" t="str">
        <f>IF(D41=Lists!$K$4,"&lt; Ingresar dirección web de la fuente de los datos &gt;",IF(D41=Lists!$K$5,"&lt; Incluir referencia a sección del Informe EITI o dirección web &gt;",IF(D41=Lists!$K$6,"&lt; Incluir referencia a elementos que prueban la inaplicabilidad &gt;","")))</f>
        <v/>
      </c>
      <c r="G41" s="182"/>
      <c r="H41" s="210"/>
      <c r="I41" s="182"/>
      <c r="J41" s="182"/>
      <c r="K41" s="182"/>
      <c r="L41" s="182"/>
      <c r="M41" s="182"/>
      <c r="N41" s="182"/>
      <c r="O41" s="182"/>
    </row>
    <row r="42" spans="2:15" s="17" customFormat="1" ht="15" x14ac:dyDescent="0.3">
      <c r="B42" s="113" t="s">
        <v>170</v>
      </c>
      <c r="C42" s="182"/>
      <c r="D42" s="140" t="s">
        <v>140</v>
      </c>
      <c r="E42" s="182"/>
      <c r="F42" s="140" t="s">
        <v>171</v>
      </c>
      <c r="G42" s="182"/>
      <c r="H42" s="210"/>
      <c r="I42" s="182"/>
      <c r="J42" s="182"/>
      <c r="K42" s="182"/>
      <c r="L42" s="182"/>
      <c r="M42" s="182"/>
      <c r="N42" s="182"/>
      <c r="O42" s="182"/>
    </row>
    <row r="43" spans="2:15" s="17" customFormat="1" ht="30" x14ac:dyDescent="0.3">
      <c r="B43" s="126" t="s">
        <v>172</v>
      </c>
      <c r="C43" s="182"/>
      <c r="D43" s="141" t="s">
        <v>93</v>
      </c>
      <c r="E43" s="182"/>
      <c r="F43" s="140" t="s">
        <v>93</v>
      </c>
      <c r="G43" s="182"/>
      <c r="H43" s="211"/>
      <c r="I43" s="182"/>
      <c r="J43" s="182"/>
      <c r="K43" s="182"/>
      <c r="L43" s="182"/>
      <c r="M43" s="182"/>
      <c r="N43" s="182"/>
      <c r="O43" s="182"/>
    </row>
    <row r="44" spans="2:15" s="17" customFormat="1" ht="15" x14ac:dyDescent="0.3">
      <c r="B44" s="32"/>
      <c r="C44" s="182"/>
      <c r="D44" s="110"/>
      <c r="E44" s="182"/>
      <c r="F44" s="110"/>
      <c r="G44" s="182"/>
      <c r="H44" s="182"/>
      <c r="I44" s="182"/>
      <c r="J44" s="182"/>
      <c r="K44" s="182"/>
      <c r="L44" s="182"/>
      <c r="M44" s="182"/>
      <c r="N44" s="182"/>
      <c r="O44" s="182"/>
    </row>
    <row r="45" spans="2:15" s="17" customFormat="1" ht="15" x14ac:dyDescent="0.3">
      <c r="B45" s="111" t="s">
        <v>173</v>
      </c>
      <c r="C45" s="182"/>
      <c r="D45" s="195"/>
      <c r="E45" s="182"/>
      <c r="F45" s="195"/>
      <c r="G45" s="182"/>
      <c r="H45" s="218"/>
      <c r="I45" s="182"/>
      <c r="J45" s="182"/>
      <c r="K45" s="182"/>
      <c r="L45" s="182"/>
      <c r="M45" s="182"/>
      <c r="N45" s="182"/>
      <c r="O45" s="182"/>
    </row>
    <row r="46" spans="2:15" s="17" customFormat="1" ht="15" x14ac:dyDescent="0.3">
      <c r="B46" s="113" t="s">
        <v>174</v>
      </c>
      <c r="C46" s="182"/>
      <c r="D46" s="140" t="s">
        <v>165</v>
      </c>
      <c r="E46" s="182"/>
      <c r="F46" s="140" t="str">
        <f>IF(D46=Lists!$K$4,"&lt; Ingresar dirección web de la fuente de los datos &gt;",IF(D46=Lists!$K$5,"&lt; Incluir referencia a sección del Informe EITI o dirección web &gt;",IF(D46=Lists!$K$6,"&lt; Incluir referencia a elementos que prueban la inaplicabilidad &gt;","")))</f>
        <v/>
      </c>
      <c r="G46" s="182"/>
      <c r="H46" s="210"/>
      <c r="I46" s="182"/>
      <c r="J46" s="182"/>
      <c r="K46" s="182"/>
      <c r="L46" s="182"/>
      <c r="M46" s="182"/>
      <c r="N46" s="182"/>
      <c r="O46" s="182"/>
    </row>
    <row r="47" spans="2:15" s="17" customFormat="1" ht="15" x14ac:dyDescent="0.3">
      <c r="B47" s="115" t="s">
        <v>175</v>
      </c>
      <c r="C47" s="182"/>
      <c r="D47" s="140" t="s">
        <v>165</v>
      </c>
      <c r="E47" s="182"/>
      <c r="F47" s="140" t="str">
        <f>IF(D47=Lists!$K$4,"&lt; Ingresar dirección web de la fuente de los datos &gt;",IF(D47=Lists!$K$5,"&lt; Incluir referencia a sección del Informe EITI o dirección web &gt;",IF(D47=Lists!$K$6,"&lt; Incluir referencia a elementos que prueban la inaplicabilidad &gt;","")))</f>
        <v/>
      </c>
      <c r="G47" s="182"/>
      <c r="H47" s="210" t="s">
        <v>176</v>
      </c>
      <c r="I47" s="182"/>
      <c r="J47" s="182"/>
      <c r="K47" s="182"/>
      <c r="L47" s="182"/>
      <c r="M47" s="182"/>
      <c r="N47" s="182"/>
      <c r="O47" s="182"/>
    </row>
    <row r="48" spans="2:15" s="17" customFormat="1" ht="15" x14ac:dyDescent="0.3">
      <c r="B48" s="122" t="s">
        <v>177</v>
      </c>
      <c r="C48" s="182"/>
      <c r="D48" s="142" t="s">
        <v>165</v>
      </c>
      <c r="E48" s="182"/>
      <c r="F48" s="141" t="str">
        <f>IF(D48="&lt; nombre del registro &gt;","&lt; Ingresar dirección web de la fuente de los datos &gt;",IF(D48=Lists!$K$5,"&lt; Incluir referencia a sección del Informe EITI o dirección web &gt;",IF(D48=Lists!$K$6,"&lt; Incluir referencia a elementos que prueban la inaplicabilidad &gt;","")))</f>
        <v/>
      </c>
      <c r="G48" s="182"/>
      <c r="H48" s="211"/>
      <c r="I48" s="182"/>
      <c r="J48" s="182"/>
      <c r="K48" s="182"/>
      <c r="L48" s="182"/>
      <c r="M48" s="182"/>
      <c r="N48" s="182"/>
      <c r="O48" s="182"/>
    </row>
    <row r="49" spans="2:8" s="17" customFormat="1" ht="15" x14ac:dyDescent="0.3">
      <c r="B49" s="32"/>
      <c r="C49" s="182"/>
      <c r="D49" s="110"/>
      <c r="E49" s="182"/>
      <c r="F49" s="110"/>
      <c r="G49" s="182"/>
      <c r="H49" s="182"/>
    </row>
    <row r="50" spans="2:8" s="17" customFormat="1" ht="15" x14ac:dyDescent="0.3">
      <c r="B50" s="111" t="s">
        <v>178</v>
      </c>
      <c r="C50" s="182"/>
      <c r="D50" s="195"/>
      <c r="E50" s="182"/>
      <c r="F50" s="195"/>
      <c r="G50" s="182"/>
      <c r="H50" s="218"/>
    </row>
    <row r="51" spans="2:8" s="17" customFormat="1" ht="15" x14ac:dyDescent="0.3">
      <c r="B51" s="123" t="s">
        <v>179</v>
      </c>
      <c r="C51" s="182"/>
      <c r="D51" s="140" t="s">
        <v>140</v>
      </c>
      <c r="E51" s="182"/>
      <c r="F51" s="99" t="s">
        <v>69</v>
      </c>
      <c r="G51" s="182"/>
      <c r="H51" s="210"/>
    </row>
    <row r="52" spans="2:8" s="17" customFormat="1" ht="100.8" x14ac:dyDescent="0.3">
      <c r="B52" s="124" t="s">
        <v>180</v>
      </c>
      <c r="C52" s="182"/>
      <c r="D52" s="140" t="s">
        <v>80</v>
      </c>
      <c r="E52" s="182"/>
      <c r="F52" s="222" t="s">
        <v>181</v>
      </c>
      <c r="G52" s="182"/>
      <c r="H52" s="210"/>
    </row>
    <row r="53" spans="2:8" s="17" customFormat="1" ht="15" x14ac:dyDescent="0.3">
      <c r="B53" s="124"/>
      <c r="C53" s="182"/>
      <c r="D53" s="140"/>
      <c r="E53" s="182"/>
      <c r="F53" s="140"/>
      <c r="G53" s="182"/>
      <c r="H53" s="210"/>
    </row>
    <row r="54" spans="2:8" s="17" customFormat="1" ht="49.5" customHeight="1" x14ac:dyDescent="0.3">
      <c r="B54" s="125" t="s">
        <v>182</v>
      </c>
      <c r="C54" s="182"/>
      <c r="D54" s="141" t="s">
        <v>165</v>
      </c>
      <c r="E54" s="182"/>
      <c r="F54" s="141" t="s">
        <v>183</v>
      </c>
      <c r="G54" s="182"/>
      <c r="H54" s="223" t="s">
        <v>184</v>
      </c>
    </row>
    <row r="55" spans="2:8" s="17" customFormat="1" ht="15" x14ac:dyDescent="0.3">
      <c r="B55" s="32"/>
      <c r="C55" s="182"/>
      <c r="D55" s="110"/>
      <c r="E55" s="182"/>
      <c r="F55" s="110"/>
      <c r="G55" s="182"/>
      <c r="H55" s="182"/>
    </row>
    <row r="56" spans="2:8" s="17" customFormat="1" ht="15" x14ac:dyDescent="0.3">
      <c r="B56" s="111" t="s">
        <v>185</v>
      </c>
      <c r="C56" s="182"/>
      <c r="D56" s="195"/>
      <c r="E56" s="182"/>
      <c r="F56" s="195"/>
      <c r="G56" s="182"/>
      <c r="H56" s="218"/>
    </row>
    <row r="57" spans="2:8" s="17" customFormat="1" ht="110.1" customHeight="1" x14ac:dyDescent="0.3">
      <c r="B57" s="126" t="s">
        <v>186</v>
      </c>
      <c r="C57" s="182"/>
      <c r="D57" s="140" t="s">
        <v>80</v>
      </c>
      <c r="E57" s="182"/>
      <c r="F57" s="141" t="s">
        <v>187</v>
      </c>
      <c r="G57" s="182"/>
      <c r="H57" s="211"/>
    </row>
    <row r="58" spans="2:8" s="17" customFormat="1" ht="15" x14ac:dyDescent="0.3">
      <c r="B58" s="32"/>
      <c r="C58" s="182"/>
      <c r="D58" s="110"/>
      <c r="E58" s="182"/>
      <c r="F58" s="110"/>
      <c r="G58" s="182"/>
      <c r="H58" s="182"/>
    </row>
    <row r="59" spans="2:8" s="17" customFormat="1" ht="15" x14ac:dyDescent="0.3">
      <c r="B59" s="111" t="s">
        <v>188</v>
      </c>
      <c r="C59" s="182"/>
      <c r="D59" s="195"/>
      <c r="E59" s="182"/>
      <c r="F59" s="195"/>
      <c r="G59" s="182"/>
      <c r="H59" s="218"/>
    </row>
    <row r="60" spans="2:8" s="17" customFormat="1" ht="15" x14ac:dyDescent="0.3">
      <c r="B60" s="183" t="s">
        <v>189</v>
      </c>
      <c r="C60" s="182"/>
      <c r="D60" s="196"/>
      <c r="E60" s="182"/>
      <c r="F60" s="196"/>
      <c r="G60" s="182"/>
      <c r="H60" s="210"/>
    </row>
    <row r="61" spans="2:8" s="17" customFormat="1" ht="15" x14ac:dyDescent="0.3">
      <c r="B61" s="123" t="s">
        <v>190</v>
      </c>
      <c r="C61" s="182"/>
      <c r="D61" s="140" t="s">
        <v>80</v>
      </c>
      <c r="E61" s="182"/>
      <c r="F61" s="219" t="s">
        <v>191</v>
      </c>
      <c r="G61" s="182"/>
      <c r="H61" s="268" t="s">
        <v>192</v>
      </c>
    </row>
    <row r="62" spans="2:8" s="17" customFormat="1" ht="15" x14ac:dyDescent="0.3">
      <c r="B62" s="123" t="s">
        <v>193</v>
      </c>
      <c r="C62" s="182"/>
      <c r="D62" s="140" t="s">
        <v>80</v>
      </c>
      <c r="E62" s="182"/>
      <c r="F62" s="219" t="s">
        <v>191</v>
      </c>
      <c r="G62" s="182"/>
      <c r="H62" s="268"/>
    </row>
    <row r="63" spans="2:8" s="17" customFormat="1" ht="15" x14ac:dyDescent="0.3">
      <c r="B63" s="143" t="s">
        <v>194</v>
      </c>
      <c r="C63" s="182"/>
      <c r="D63" s="140">
        <v>175450</v>
      </c>
      <c r="E63" s="182"/>
      <c r="F63" s="207" t="s">
        <v>195</v>
      </c>
      <c r="G63" s="182"/>
      <c r="H63" s="268"/>
    </row>
    <row r="64" spans="2:8" s="17" customFormat="1" ht="15" x14ac:dyDescent="0.3">
      <c r="B64" s="124" t="str">
        <f>LEFT(B63,SEARCH(",",B63))&amp;" valor"</f>
        <v>Petróleo crudo (2709), valor</v>
      </c>
      <c r="C64" s="182"/>
      <c r="D64" s="140"/>
      <c r="E64" s="182"/>
      <c r="F64" s="140" t="s">
        <v>98</v>
      </c>
      <c r="G64" s="182"/>
      <c r="H64" s="268"/>
    </row>
    <row r="65" spans="2:8" s="17" customFormat="1" ht="15" x14ac:dyDescent="0.3">
      <c r="B65" s="143" t="s">
        <v>196</v>
      </c>
      <c r="C65" s="182"/>
      <c r="D65" s="140"/>
      <c r="E65" s="182"/>
      <c r="F65" s="140" t="s">
        <v>195</v>
      </c>
      <c r="G65" s="182"/>
      <c r="H65" s="268"/>
    </row>
    <row r="66" spans="2:8" s="17" customFormat="1" ht="15" x14ac:dyDescent="0.3">
      <c r="B66" s="124" t="str">
        <f>LEFT(B65,SEARCH(",",B65))&amp;" valor"</f>
        <v>Gas natural (2711), valor</v>
      </c>
      <c r="C66" s="182"/>
      <c r="D66" s="140"/>
      <c r="E66" s="182"/>
      <c r="F66" s="140" t="s">
        <v>98</v>
      </c>
      <c r="G66" s="182"/>
      <c r="H66" s="268"/>
    </row>
    <row r="67" spans="2:8" s="17" customFormat="1" ht="15" x14ac:dyDescent="0.3">
      <c r="B67" s="143" t="s">
        <v>197</v>
      </c>
      <c r="C67" s="182"/>
      <c r="D67" s="140"/>
      <c r="E67" s="182"/>
      <c r="F67" s="140" t="s">
        <v>198</v>
      </c>
      <c r="G67" s="182"/>
      <c r="H67" s="268"/>
    </row>
    <row r="68" spans="2:8" s="17" customFormat="1" ht="15" x14ac:dyDescent="0.3">
      <c r="B68" s="124" t="str">
        <f>LEFT(B67,SEARCH(",",B67))&amp;" valor"</f>
        <v>Oro (7108), valor</v>
      </c>
      <c r="C68" s="182"/>
      <c r="D68" s="140"/>
      <c r="E68" s="182"/>
      <c r="F68" s="140" t="s">
        <v>98</v>
      </c>
      <c r="G68" s="182"/>
      <c r="H68" s="268"/>
    </row>
    <row r="69" spans="2:8" s="17" customFormat="1" ht="15" x14ac:dyDescent="0.3">
      <c r="B69" s="143" t="s">
        <v>199</v>
      </c>
      <c r="C69" s="182"/>
      <c r="D69" s="140"/>
      <c r="E69" s="182"/>
      <c r="F69" s="140" t="s">
        <v>198</v>
      </c>
      <c r="G69" s="182"/>
      <c r="H69" s="268"/>
    </row>
    <row r="70" spans="2:8" s="17" customFormat="1" ht="15" x14ac:dyDescent="0.3">
      <c r="B70" s="124" t="str">
        <f>LEFT(B69,SEARCH(",",B69))&amp;" valor"</f>
        <v>Plata (7106), valor</v>
      </c>
      <c r="C70" s="182"/>
      <c r="D70" s="140"/>
      <c r="E70" s="182"/>
      <c r="F70" s="140" t="s">
        <v>98</v>
      </c>
      <c r="G70" s="182"/>
      <c r="H70" s="210"/>
    </row>
    <row r="71" spans="2:8" s="17" customFormat="1" ht="15" x14ac:dyDescent="0.3">
      <c r="B71" s="143" t="s">
        <v>201</v>
      </c>
      <c r="C71" s="182"/>
      <c r="D71" s="140"/>
      <c r="E71" s="182"/>
      <c r="F71" s="140" t="s">
        <v>202</v>
      </c>
      <c r="G71" s="182"/>
      <c r="H71" s="210"/>
    </row>
    <row r="72" spans="2:8" s="17" customFormat="1" ht="15" x14ac:dyDescent="0.3">
      <c r="B72" s="124" t="str">
        <f>LEFT(B71,SEARCH(",",B71))&amp;" valor"</f>
        <v>Carbón (2701), valor</v>
      </c>
      <c r="C72" s="182"/>
      <c r="D72" s="140"/>
      <c r="E72" s="182"/>
      <c r="F72" s="140" t="s">
        <v>98</v>
      </c>
      <c r="G72" s="182"/>
      <c r="H72" s="210"/>
    </row>
    <row r="73" spans="2:8" s="17" customFormat="1" ht="15" x14ac:dyDescent="0.3">
      <c r="B73" s="143" t="s">
        <v>203</v>
      </c>
      <c r="C73" s="182"/>
      <c r="D73" s="140"/>
      <c r="E73" s="182"/>
      <c r="F73" s="140" t="s">
        <v>204</v>
      </c>
      <c r="G73" s="182"/>
      <c r="H73" s="210"/>
    </row>
    <row r="74" spans="2:8" s="17" customFormat="1" ht="15" x14ac:dyDescent="0.3">
      <c r="B74" s="125" t="str">
        <f>LEFT(B73,SEARCH(",",B73))&amp;" valor"</f>
        <v>Cobre (2603), valor</v>
      </c>
      <c r="C74" s="182"/>
      <c r="D74" s="141"/>
      <c r="E74" s="182"/>
      <c r="F74" s="141" t="s">
        <v>98</v>
      </c>
      <c r="G74" s="182"/>
      <c r="H74" s="211"/>
    </row>
    <row r="75" spans="2:8" s="17" customFormat="1" ht="15" x14ac:dyDescent="0.3">
      <c r="B75" s="32"/>
      <c r="C75" s="182"/>
      <c r="D75" s="110"/>
      <c r="E75" s="182"/>
      <c r="F75" s="110"/>
      <c r="G75" s="182"/>
      <c r="H75" s="182"/>
    </row>
    <row r="76" spans="2:8" s="17" customFormat="1" ht="15" x14ac:dyDescent="0.3">
      <c r="B76" s="111" t="s">
        <v>205</v>
      </c>
      <c r="C76" s="182"/>
      <c r="D76" s="195"/>
      <c r="E76" s="182"/>
      <c r="F76" s="195"/>
      <c r="G76" s="182"/>
      <c r="H76" s="218"/>
    </row>
    <row r="77" spans="2:8" s="17" customFormat="1" ht="15" x14ac:dyDescent="0.3">
      <c r="B77" s="123" t="s">
        <v>206</v>
      </c>
      <c r="C77" s="182"/>
      <c r="D77" s="140" t="s">
        <v>80</v>
      </c>
      <c r="E77" s="182"/>
      <c r="F77" s="207" t="s">
        <v>207</v>
      </c>
      <c r="G77" s="182"/>
      <c r="H77" s="210" t="s">
        <v>208</v>
      </c>
    </row>
    <row r="78" spans="2:8" s="17" customFormat="1" ht="15" x14ac:dyDescent="0.3">
      <c r="B78" s="123" t="s">
        <v>209</v>
      </c>
      <c r="C78" s="182"/>
      <c r="D78" s="140" t="s">
        <v>80</v>
      </c>
      <c r="E78" s="182"/>
      <c r="F78" s="207" t="s">
        <v>207</v>
      </c>
      <c r="G78" s="182"/>
      <c r="H78" s="210" t="s">
        <v>208</v>
      </c>
    </row>
    <row r="79" spans="2:8" s="17" customFormat="1" ht="15" x14ac:dyDescent="0.3">
      <c r="B79" s="143" t="s">
        <v>194</v>
      </c>
      <c r="C79" s="182"/>
      <c r="D79" s="216">
        <v>175449.72155000002</v>
      </c>
      <c r="E79" s="182"/>
      <c r="F79" s="140" t="s">
        <v>195</v>
      </c>
      <c r="G79" s="182"/>
      <c r="H79" s="210" t="s">
        <v>211</v>
      </c>
    </row>
    <row r="80" spans="2:8" s="17" customFormat="1" ht="15" x14ac:dyDescent="0.3">
      <c r="B80" s="124" t="str">
        <f>LEFT(B79,SEARCH(",",B79))&amp;" valor"</f>
        <v>Petróleo crudo (2709), valor</v>
      </c>
      <c r="C80" s="182"/>
      <c r="D80" s="216">
        <v>4684794.1645900002</v>
      </c>
      <c r="E80" s="182"/>
      <c r="F80" s="140" t="s">
        <v>98</v>
      </c>
      <c r="G80" s="182"/>
      <c r="H80" s="210"/>
    </row>
    <row r="81" spans="2:16" s="17" customFormat="1" ht="15" x14ac:dyDescent="0.3">
      <c r="B81" s="143" t="s">
        <v>196</v>
      </c>
      <c r="C81" s="182"/>
      <c r="D81" s="216">
        <v>1909.0569590948999</v>
      </c>
      <c r="E81" s="182"/>
      <c r="F81" s="140" t="s">
        <v>212</v>
      </c>
      <c r="G81" s="182"/>
      <c r="H81" s="210"/>
      <c r="I81" s="182"/>
      <c r="J81" s="182"/>
      <c r="K81" s="182"/>
      <c r="L81" s="182"/>
      <c r="M81" s="182"/>
      <c r="N81" s="182"/>
      <c r="O81" s="182"/>
      <c r="P81" s="182"/>
    </row>
    <row r="82" spans="2:16" s="17" customFormat="1" ht="15" x14ac:dyDescent="0.3">
      <c r="B82" s="124" t="str">
        <f>LEFT(B81,SEARCH(",",B81))&amp;" valor"</f>
        <v>Gas natural (2711), valor</v>
      </c>
      <c r="C82" s="182"/>
      <c r="D82" s="140" t="s">
        <v>200</v>
      </c>
      <c r="E82" s="182"/>
      <c r="F82" s="140" t="s">
        <v>98</v>
      </c>
      <c r="G82" s="182"/>
      <c r="H82" s="210" t="s">
        <v>213</v>
      </c>
      <c r="I82" s="182"/>
      <c r="J82" s="182"/>
      <c r="K82" s="182"/>
      <c r="L82" s="182"/>
      <c r="M82" s="182"/>
      <c r="N82" s="182"/>
      <c r="O82" s="182"/>
      <c r="P82" s="182"/>
    </row>
    <row r="83" spans="2:16" s="17" customFormat="1" ht="15" x14ac:dyDescent="0.3">
      <c r="B83" s="143" t="s">
        <v>197</v>
      </c>
      <c r="C83" s="182"/>
      <c r="D83" s="217">
        <v>9086.3749785164255</v>
      </c>
      <c r="E83" s="182"/>
      <c r="F83" s="140" t="s">
        <v>198</v>
      </c>
      <c r="G83" s="182"/>
      <c r="H83" s="210"/>
      <c r="I83" s="182"/>
      <c r="J83" s="182"/>
      <c r="K83" s="182"/>
      <c r="L83" s="182"/>
      <c r="M83" s="182"/>
      <c r="N83" s="182"/>
      <c r="O83" s="182"/>
      <c r="P83" s="182"/>
    </row>
    <row r="84" spans="2:16" s="17" customFormat="1" ht="15" x14ac:dyDescent="0.3">
      <c r="B84" s="124" t="str">
        <f>LEFT(B83,SEARCH(",",B83))&amp;" valor"</f>
        <v>Oro (7108), valor</v>
      </c>
      <c r="C84" s="182"/>
      <c r="D84" s="140" t="s">
        <v>200</v>
      </c>
      <c r="E84" s="182"/>
      <c r="F84" s="140" t="s">
        <v>98</v>
      </c>
      <c r="G84" s="182"/>
      <c r="H84" s="210"/>
      <c r="I84" s="182"/>
      <c r="J84" s="182"/>
      <c r="K84" s="182"/>
      <c r="L84" s="182"/>
      <c r="M84" s="182"/>
      <c r="N84" s="182"/>
      <c r="O84" s="182"/>
      <c r="P84" s="182"/>
    </row>
    <row r="85" spans="2:16" s="17" customFormat="1" ht="15" x14ac:dyDescent="0.3">
      <c r="B85" s="143" t="s">
        <v>199</v>
      </c>
      <c r="C85" s="182"/>
      <c r="D85" s="217">
        <v>1792.1966747801698</v>
      </c>
      <c r="E85" s="182"/>
      <c r="F85" s="140" t="s">
        <v>198</v>
      </c>
      <c r="G85" s="182"/>
      <c r="H85" s="210"/>
      <c r="I85" s="182"/>
      <c r="J85" s="182"/>
      <c r="K85" s="182"/>
      <c r="L85" s="182"/>
      <c r="M85" s="182"/>
      <c r="N85" s="182"/>
      <c r="O85" s="182"/>
      <c r="P85" s="182"/>
    </row>
    <row r="86" spans="2:16" s="17" customFormat="1" ht="15" x14ac:dyDescent="0.3">
      <c r="B86" s="124" t="str">
        <f>LEFT(B85,SEARCH(",",B85))&amp;" valor"</f>
        <v>Plata (7106), valor</v>
      </c>
      <c r="C86" s="182"/>
      <c r="D86" s="140" t="s">
        <v>200</v>
      </c>
      <c r="E86" s="182"/>
      <c r="F86" s="140" t="s">
        <v>98</v>
      </c>
      <c r="G86" s="182"/>
      <c r="H86" s="210"/>
      <c r="I86" s="182"/>
      <c r="J86" s="182"/>
      <c r="K86" s="182"/>
      <c r="L86" s="182"/>
      <c r="M86" s="182"/>
      <c r="N86" s="182"/>
      <c r="O86" s="182"/>
      <c r="P86" s="182"/>
    </row>
    <row r="87" spans="2:16" s="17" customFormat="1" ht="15" x14ac:dyDescent="0.3">
      <c r="B87" s="143" t="s">
        <v>201</v>
      </c>
      <c r="C87" s="182"/>
      <c r="D87" s="140" t="s">
        <v>200</v>
      </c>
      <c r="E87" s="182"/>
      <c r="F87" s="140" t="s">
        <v>214</v>
      </c>
      <c r="G87" s="182"/>
      <c r="H87" s="210"/>
      <c r="I87" s="182"/>
      <c r="J87" s="182"/>
      <c r="K87" s="182"/>
      <c r="L87" s="182"/>
      <c r="M87" s="182"/>
      <c r="N87" s="182"/>
      <c r="O87" s="182"/>
      <c r="P87" s="182"/>
    </row>
    <row r="88" spans="2:16" s="17" customFormat="1" ht="15" x14ac:dyDescent="0.3">
      <c r="B88" s="124" t="str">
        <f>LEFT(B87,SEARCH(",",B87))&amp;" valor"</f>
        <v>Carbón (2701), valor</v>
      </c>
      <c r="C88" s="182"/>
      <c r="D88" s="140" t="s">
        <v>200</v>
      </c>
      <c r="E88" s="182"/>
      <c r="F88" s="140" t="s">
        <v>98</v>
      </c>
      <c r="G88" s="182"/>
      <c r="H88" s="210"/>
      <c r="I88" s="182"/>
      <c r="J88" s="182"/>
      <c r="K88" s="182"/>
      <c r="L88" s="182"/>
      <c r="M88" s="182"/>
      <c r="N88" s="182"/>
      <c r="O88" s="182"/>
      <c r="P88" s="182"/>
    </row>
    <row r="89" spans="2:16" s="17" customFormat="1" ht="15" x14ac:dyDescent="0.3">
      <c r="B89" s="143" t="s">
        <v>203</v>
      </c>
      <c r="C89" s="182"/>
      <c r="D89" s="140" t="s">
        <v>200</v>
      </c>
      <c r="E89" s="182"/>
      <c r="F89" s="140" t="s">
        <v>202</v>
      </c>
      <c r="G89" s="182"/>
      <c r="H89" s="210" t="s">
        <v>215</v>
      </c>
      <c r="I89" s="182"/>
      <c r="J89" s="182"/>
      <c r="K89" s="182"/>
      <c r="L89" s="182"/>
      <c r="M89" s="182"/>
      <c r="N89" s="182"/>
      <c r="O89" s="182"/>
      <c r="P89" s="182"/>
    </row>
    <row r="90" spans="2:16" s="17" customFormat="1" ht="15" x14ac:dyDescent="0.3">
      <c r="B90" s="125" t="str">
        <f>LEFT(B89,SEARCH(",",B89))&amp;" valor"</f>
        <v>Cobre (2603), valor</v>
      </c>
      <c r="C90" s="182"/>
      <c r="D90" s="141" t="s">
        <v>200</v>
      </c>
      <c r="E90" s="182"/>
      <c r="F90" s="141" t="s">
        <v>98</v>
      </c>
      <c r="G90" s="182"/>
      <c r="H90" s="211"/>
      <c r="I90" s="182"/>
      <c r="J90" s="182"/>
      <c r="K90" s="182"/>
      <c r="L90" s="182"/>
      <c r="M90" s="182"/>
      <c r="N90" s="182"/>
      <c r="O90" s="182"/>
      <c r="P90" s="182"/>
    </row>
    <row r="91" spans="2:16" s="17" customFormat="1" ht="15" x14ac:dyDescent="0.3">
      <c r="B91" s="32"/>
      <c r="C91" s="182"/>
      <c r="D91" s="110"/>
      <c r="E91" s="182"/>
      <c r="F91" s="110"/>
      <c r="G91" s="182"/>
      <c r="H91" s="182"/>
      <c r="I91" s="182"/>
      <c r="J91" s="182"/>
      <c r="K91" s="182"/>
      <c r="L91" s="182"/>
      <c r="M91" s="182"/>
      <c r="N91" s="182"/>
      <c r="O91" s="182"/>
      <c r="P91" s="182"/>
    </row>
    <row r="92" spans="2:16" s="17" customFormat="1" ht="15" x14ac:dyDescent="0.3">
      <c r="B92" s="111" t="s">
        <v>216</v>
      </c>
      <c r="C92" s="182"/>
      <c r="D92" s="195"/>
      <c r="E92" s="182"/>
      <c r="F92" s="127"/>
      <c r="G92" s="182"/>
      <c r="H92" s="218"/>
      <c r="I92" s="182"/>
      <c r="J92" s="182"/>
      <c r="K92" s="182"/>
      <c r="L92" s="182"/>
      <c r="M92" s="182"/>
      <c r="N92" s="182"/>
      <c r="O92" s="182"/>
      <c r="P92" s="182"/>
    </row>
    <row r="93" spans="2:16" s="17" customFormat="1" ht="30" x14ac:dyDescent="0.3">
      <c r="B93" s="123" t="s">
        <v>217</v>
      </c>
      <c r="C93" s="182"/>
      <c r="D93" s="140" t="s">
        <v>80</v>
      </c>
      <c r="E93" s="182"/>
      <c r="F93" s="222" t="s">
        <v>218</v>
      </c>
      <c r="G93" s="182"/>
      <c r="H93" s="210"/>
      <c r="I93" s="182"/>
      <c r="J93" s="182"/>
      <c r="K93" s="182"/>
      <c r="L93" s="182"/>
      <c r="M93" s="182"/>
      <c r="N93" s="182"/>
      <c r="O93" s="182"/>
      <c r="P93" s="182"/>
    </row>
    <row r="94" spans="2:16" s="17" customFormat="1" ht="30" x14ac:dyDescent="0.3">
      <c r="B94" s="128" t="s">
        <v>219</v>
      </c>
      <c r="C94" s="182"/>
      <c r="D94" s="140" t="s">
        <v>165</v>
      </c>
      <c r="E94" s="182"/>
      <c r="F94" s="222"/>
      <c r="G94" s="182"/>
      <c r="H94" s="210"/>
      <c r="I94" s="182"/>
      <c r="J94" s="182"/>
      <c r="K94" s="182"/>
      <c r="L94" s="182"/>
      <c r="M94" s="182"/>
      <c r="N94" s="182"/>
      <c r="O94" s="182"/>
      <c r="P94" s="182"/>
    </row>
    <row r="95" spans="2:16" s="17" customFormat="1" ht="45" x14ac:dyDescent="0.3">
      <c r="B95" s="129" t="s">
        <v>220</v>
      </c>
      <c r="C95" s="182"/>
      <c r="D95" s="130">
        <f>('Parte 5 - Datos de empresas'!J25/'Parte 4 - Ingresos del gobierno'!J45)</f>
        <v>1.2872307373396639</v>
      </c>
      <c r="E95" s="182"/>
      <c r="F95" s="131" t="s">
        <v>221</v>
      </c>
      <c r="G95" s="182"/>
      <c r="H95" s="211"/>
      <c r="I95" s="182"/>
      <c r="J95" s="182"/>
      <c r="K95" s="182"/>
      <c r="L95" s="182"/>
      <c r="M95" s="182"/>
      <c r="N95" s="182"/>
      <c r="O95" s="182"/>
      <c r="P95" s="182"/>
    </row>
    <row r="96" spans="2:16" s="17" customFormat="1" ht="15" x14ac:dyDescent="0.3">
      <c r="B96" s="32"/>
      <c r="C96" s="182"/>
      <c r="D96" s="110"/>
      <c r="E96" s="182"/>
      <c r="F96" s="110"/>
      <c r="G96" s="182"/>
      <c r="H96" s="182"/>
      <c r="I96" s="182"/>
      <c r="J96" s="182"/>
      <c r="K96" s="182"/>
      <c r="L96" s="182"/>
      <c r="M96" s="182"/>
      <c r="N96" s="182"/>
      <c r="O96" s="182"/>
      <c r="P96" s="182"/>
    </row>
    <row r="97" spans="2:8" s="17" customFormat="1" ht="15" x14ac:dyDescent="0.3">
      <c r="B97" s="111" t="s">
        <v>222</v>
      </c>
      <c r="C97" s="182"/>
      <c r="D97" s="127"/>
      <c r="E97" s="182"/>
      <c r="F97" s="127"/>
      <c r="G97" s="182"/>
      <c r="H97" s="218"/>
    </row>
    <row r="98" spans="2:8" s="17" customFormat="1" ht="30" x14ac:dyDescent="0.3">
      <c r="B98" s="128" t="s">
        <v>223</v>
      </c>
      <c r="C98" s="182"/>
      <c r="D98" s="140" t="s">
        <v>165</v>
      </c>
      <c r="E98" s="182"/>
      <c r="F98" s="140" t="s">
        <v>224</v>
      </c>
      <c r="G98" s="182"/>
      <c r="H98" s="211" t="s">
        <v>225</v>
      </c>
    </row>
    <row r="99" spans="2:8" s="17" customFormat="1" ht="15" hidden="1" x14ac:dyDescent="0.3">
      <c r="B99" s="169" t="s">
        <v>226</v>
      </c>
      <c r="C99" s="234"/>
      <c r="D99" s="112"/>
      <c r="E99" s="234"/>
      <c r="F99" s="112"/>
      <c r="G99" s="182"/>
      <c r="H99" s="210"/>
    </row>
    <row r="100" spans="2:8" s="17" customFormat="1" ht="15" hidden="1" x14ac:dyDescent="0.3">
      <c r="B100" s="124" t="s">
        <v>194</v>
      </c>
      <c r="C100" s="182"/>
      <c r="D100" s="140" t="s">
        <v>200</v>
      </c>
      <c r="E100" s="182"/>
      <c r="F100" s="140" t="s">
        <v>227</v>
      </c>
      <c r="G100" s="182"/>
      <c r="H100" s="210"/>
    </row>
    <row r="101" spans="2:8" s="17" customFormat="1" ht="15" hidden="1" x14ac:dyDescent="0.3">
      <c r="B101" s="124" t="s">
        <v>196</v>
      </c>
      <c r="C101" s="182"/>
      <c r="D101" s="140" t="s">
        <v>200</v>
      </c>
      <c r="E101" s="182"/>
      <c r="F101" s="140" t="s">
        <v>228</v>
      </c>
      <c r="G101" s="182"/>
      <c r="H101" s="210"/>
    </row>
    <row r="102" spans="2:8" s="17" customFormat="1" ht="15" hidden="1" x14ac:dyDescent="0.3">
      <c r="B102" s="125" t="s">
        <v>229</v>
      </c>
      <c r="C102" s="235"/>
      <c r="D102" s="141" t="s">
        <v>200</v>
      </c>
      <c r="E102" s="235"/>
      <c r="F102" s="141" t="s">
        <v>202</v>
      </c>
      <c r="G102" s="182"/>
      <c r="H102" s="210"/>
    </row>
    <row r="103" spans="2:8" s="17" customFormat="1" ht="15" hidden="1" x14ac:dyDescent="0.3">
      <c r="B103" s="169" t="s">
        <v>230</v>
      </c>
      <c r="C103" s="234"/>
      <c r="D103" s="112"/>
      <c r="E103" s="234"/>
      <c r="F103" s="112"/>
      <c r="G103" s="182"/>
      <c r="H103" s="210"/>
    </row>
    <row r="104" spans="2:8" s="17" customFormat="1" ht="15" hidden="1" x14ac:dyDescent="0.3">
      <c r="B104" s="124" t="s">
        <v>194</v>
      </c>
      <c r="C104" s="182"/>
      <c r="D104" s="140" t="s">
        <v>200</v>
      </c>
      <c r="E104" s="182"/>
      <c r="F104" s="140" t="s">
        <v>227</v>
      </c>
      <c r="G104" s="182"/>
      <c r="H104" s="210"/>
    </row>
    <row r="105" spans="2:8" s="17" customFormat="1" ht="15" hidden="1" x14ac:dyDescent="0.3">
      <c r="B105" s="124" t="str">
        <f>LEFT(B104,SEARCH(",",B104))&amp;" valor"</f>
        <v>Petróleo crudo (2709), valor</v>
      </c>
      <c r="C105" s="182"/>
      <c r="D105" s="140" t="s">
        <v>200</v>
      </c>
      <c r="E105" s="182"/>
      <c r="F105" s="140" t="s">
        <v>98</v>
      </c>
      <c r="G105" s="182"/>
      <c r="H105" s="210" t="s">
        <v>231</v>
      </c>
    </row>
    <row r="106" spans="2:8" s="17" customFormat="1" ht="15" hidden="1" x14ac:dyDescent="0.3">
      <c r="B106" s="124" t="s">
        <v>196</v>
      </c>
      <c r="C106" s="182"/>
      <c r="D106" s="140" t="s">
        <v>200</v>
      </c>
      <c r="E106" s="182"/>
      <c r="F106" s="140" t="s">
        <v>228</v>
      </c>
      <c r="G106" s="182"/>
      <c r="H106" s="210"/>
    </row>
    <row r="107" spans="2:8" s="17" customFormat="1" ht="15" hidden="1" x14ac:dyDescent="0.3">
      <c r="B107" s="124" t="str">
        <f>LEFT(B106,SEARCH(",",B106))&amp;" valor"</f>
        <v>Gas natural (2711), valor</v>
      </c>
      <c r="C107" s="182"/>
      <c r="D107" s="140" t="s">
        <v>200</v>
      </c>
      <c r="E107" s="182"/>
      <c r="F107" s="140" t="s">
        <v>98</v>
      </c>
      <c r="G107" s="182"/>
      <c r="H107" s="210" t="s">
        <v>231</v>
      </c>
    </row>
    <row r="108" spans="2:8" s="17" customFormat="1" ht="15" hidden="1" x14ac:dyDescent="0.3">
      <c r="B108" s="124" t="s">
        <v>229</v>
      </c>
      <c r="C108" s="182"/>
      <c r="D108" s="140" t="s">
        <v>200</v>
      </c>
      <c r="E108" s="182"/>
      <c r="F108" s="140" t="s">
        <v>202</v>
      </c>
      <c r="G108" s="182"/>
      <c r="H108" s="210"/>
    </row>
    <row r="109" spans="2:8" s="17" customFormat="1" ht="15" hidden="1" x14ac:dyDescent="0.3">
      <c r="B109" s="168" t="str">
        <f>LEFT(B108,SEARCH(",",B108))&amp;" valor"</f>
        <v>Agregar productos básicos aquí, valor</v>
      </c>
      <c r="C109" s="235"/>
      <c r="D109" s="141" t="s">
        <v>200</v>
      </c>
      <c r="E109" s="235"/>
      <c r="F109" s="141" t="s">
        <v>98</v>
      </c>
      <c r="G109" s="235"/>
      <c r="H109" s="211" t="s">
        <v>231</v>
      </c>
    </row>
    <row r="110" spans="2:8" s="17" customFormat="1" ht="15" x14ac:dyDescent="0.3">
      <c r="B110" s="32"/>
      <c r="C110" s="182"/>
      <c r="D110" s="182"/>
      <c r="E110" s="182"/>
      <c r="F110" s="24"/>
      <c r="G110" s="182"/>
      <c r="H110" s="182"/>
    </row>
    <row r="111" spans="2:8" s="17" customFormat="1" ht="15.9" customHeight="1" x14ac:dyDescent="0.3">
      <c r="B111" s="111" t="s">
        <v>232</v>
      </c>
      <c r="C111" s="182"/>
      <c r="D111" s="127"/>
      <c r="E111" s="182"/>
      <c r="F111" s="127"/>
      <c r="G111" s="182"/>
      <c r="H111" s="218"/>
    </row>
    <row r="112" spans="2:8" s="17" customFormat="1" ht="30" x14ac:dyDescent="0.3">
      <c r="B112" s="128" t="s">
        <v>233</v>
      </c>
      <c r="C112" s="182"/>
      <c r="D112" s="140" t="s">
        <v>165</v>
      </c>
      <c r="E112" s="182"/>
      <c r="F112" s="140" t="str">
        <f>IF(D112=Lists!$K$4,"&lt; Ingresar dirección web de la fuente de los datos &gt;",IF(D112=Lists!$K$5,"&lt; Incluir referencia a sección del Informe EITI o dirección web &gt;",IF(D112=Lists!$K$6,"&lt; Incluir referencia a elementos que prueban la inaplicabilidad &gt;","")))</f>
        <v/>
      </c>
      <c r="G112" s="182"/>
      <c r="H112" s="211" t="s">
        <v>234</v>
      </c>
    </row>
    <row r="113" spans="2:8" s="17" customFormat="1" ht="15" x14ac:dyDescent="0.3">
      <c r="B113" s="32"/>
      <c r="C113" s="182"/>
      <c r="D113" s="110"/>
      <c r="E113" s="182"/>
      <c r="F113" s="24"/>
      <c r="G113" s="182"/>
      <c r="H113" s="182"/>
    </row>
    <row r="114" spans="2:8" s="17" customFormat="1" ht="15" x14ac:dyDescent="0.3">
      <c r="B114" s="111" t="s">
        <v>235</v>
      </c>
      <c r="C114" s="182"/>
      <c r="D114" s="127"/>
      <c r="E114" s="182"/>
      <c r="F114" s="127"/>
      <c r="G114" s="182"/>
      <c r="H114" s="218"/>
    </row>
    <row r="115" spans="2:8" s="17" customFormat="1" ht="15" customHeight="1" x14ac:dyDescent="0.3">
      <c r="B115" s="128" t="s">
        <v>236</v>
      </c>
      <c r="C115" s="182"/>
      <c r="D115" s="140" t="s">
        <v>140</v>
      </c>
      <c r="E115" s="182"/>
      <c r="F115" s="140" t="s">
        <v>237</v>
      </c>
      <c r="G115" s="182"/>
      <c r="H115" s="210" t="s">
        <v>238</v>
      </c>
    </row>
    <row r="116" spans="2:8" s="17" customFormat="1" ht="30.75" customHeight="1" x14ac:dyDescent="0.3">
      <c r="B116" s="133" t="s">
        <v>239</v>
      </c>
      <c r="C116" s="182"/>
      <c r="D116" s="141">
        <v>90000</v>
      </c>
      <c r="E116" s="182"/>
      <c r="F116" s="141" t="s">
        <v>98</v>
      </c>
      <c r="G116" s="182"/>
      <c r="H116" s="211"/>
    </row>
    <row r="117" spans="2:8" s="17" customFormat="1" ht="15" x14ac:dyDescent="0.3">
      <c r="B117" s="32"/>
      <c r="C117" s="182"/>
      <c r="D117" s="110"/>
      <c r="E117" s="182"/>
      <c r="F117" s="24"/>
      <c r="G117" s="182"/>
      <c r="H117" s="182"/>
    </row>
    <row r="118" spans="2:8" s="17" customFormat="1" ht="30" x14ac:dyDescent="0.3">
      <c r="B118" s="111" t="s">
        <v>240</v>
      </c>
      <c r="C118" s="182"/>
      <c r="D118" s="127"/>
      <c r="E118" s="182"/>
      <c r="F118" s="127"/>
      <c r="G118" s="182"/>
      <c r="H118" s="218"/>
    </row>
    <row r="119" spans="2:8" s="17" customFormat="1" ht="60" x14ac:dyDescent="0.3">
      <c r="B119" s="128" t="s">
        <v>241</v>
      </c>
      <c r="C119" s="182"/>
      <c r="D119" s="140" t="s">
        <v>80</v>
      </c>
      <c r="E119" s="182"/>
      <c r="F119" s="140" t="s">
        <v>242</v>
      </c>
      <c r="G119" s="182"/>
      <c r="H119" s="210"/>
    </row>
    <row r="120" spans="2:8" s="17" customFormat="1" ht="30" x14ac:dyDescent="0.3">
      <c r="B120" s="133" t="s">
        <v>243</v>
      </c>
      <c r="C120" s="182"/>
      <c r="D120" s="141">
        <v>192600000</v>
      </c>
      <c r="E120" s="182"/>
      <c r="F120" s="141" t="s">
        <v>98</v>
      </c>
      <c r="G120" s="182"/>
      <c r="H120" s="211"/>
    </row>
    <row r="121" spans="2:8" s="17" customFormat="1" ht="15" x14ac:dyDescent="0.3">
      <c r="B121" s="32"/>
      <c r="C121" s="182"/>
      <c r="D121" s="110"/>
      <c r="E121" s="182"/>
      <c r="F121" s="24"/>
      <c r="G121" s="182"/>
      <c r="H121" s="182"/>
    </row>
    <row r="122" spans="2:8" s="17" customFormat="1" ht="15" x14ac:dyDescent="0.3">
      <c r="B122" s="111" t="s">
        <v>244</v>
      </c>
      <c r="C122" s="182"/>
      <c r="D122" s="127"/>
      <c r="E122" s="182"/>
      <c r="F122" s="127"/>
      <c r="G122" s="182"/>
      <c r="H122" s="218"/>
    </row>
    <row r="123" spans="2:8" s="17" customFormat="1" ht="15" x14ac:dyDescent="0.3">
      <c r="B123" s="128" t="str">
        <f>"¿El gobierno divulga información sobre"&amp;RIGHT(B122,LEN(B122)-SEARCH(":",B122,1))&amp;"?"</f>
        <v>¿El gobierno divulga información sobre Pagos directos subnacionales?</v>
      </c>
      <c r="C123" s="182"/>
      <c r="D123" s="140" t="s">
        <v>165</v>
      </c>
      <c r="E123" s="182"/>
      <c r="F123" s="140" t="str">
        <f>IF(D123=Lists!$K$4,"&lt; Ingresar dirección web de la fuente de los datos &gt;",IF(D123=Lists!$K$5,"&lt; Incluir referencia a sección del Informe EITI o dirección web &gt;",IF(D123=Lists!$K$6,"&lt; Incluir referencia a elementos que prueban la inaplicabilidad &gt;","")))</f>
        <v/>
      </c>
      <c r="G123" s="182"/>
      <c r="H123" s="210" t="s">
        <v>245</v>
      </c>
    </row>
    <row r="124" spans="2:8" s="17" customFormat="1" ht="30" x14ac:dyDescent="0.3">
      <c r="B124" s="133" t="s">
        <v>246</v>
      </c>
      <c r="C124" s="182"/>
      <c r="D124" s="141" t="s">
        <v>200</v>
      </c>
      <c r="E124" s="182"/>
      <c r="F124" s="141" t="s">
        <v>98</v>
      </c>
      <c r="G124" s="182"/>
      <c r="H124" s="211"/>
    </row>
    <row r="125" spans="2:8" s="17" customFormat="1" ht="15" x14ac:dyDescent="0.3">
      <c r="B125" s="32"/>
      <c r="C125" s="182"/>
      <c r="D125" s="110"/>
      <c r="E125" s="182"/>
      <c r="F125" s="24"/>
      <c r="G125" s="182"/>
      <c r="H125" s="182"/>
    </row>
    <row r="126" spans="2:8" s="17" customFormat="1" ht="15" x14ac:dyDescent="0.3">
      <c r="B126" s="111" t="s">
        <v>247</v>
      </c>
      <c r="C126" s="182"/>
      <c r="D126" s="127"/>
      <c r="E126" s="182"/>
      <c r="F126" s="24"/>
      <c r="G126" s="182"/>
      <c r="H126" s="218"/>
    </row>
    <row r="127" spans="2:8" s="17" customFormat="1" ht="30" x14ac:dyDescent="0.3">
      <c r="B127" s="129" t="s">
        <v>248</v>
      </c>
      <c r="C127" s="182"/>
      <c r="D127" s="202">
        <f>IFERROR(IF(_xlfn.DAYS('Parte 1 - Datos generales'!$E$24,'Parte 1 - Datos generales'!$E$20)/365&gt;0,_xlfn.DAYS('Parte 1 - Datos generales'!$E$24,'Parte 1 - Datos generales'!$E$20)/365,_xlfn.DAYS('Parte 1 - Datos generales'!$E$27,'Parte 1 - Datos generales'!$E$20)/365),"Calculado utilizando Parte 1 Datos generales")</f>
        <v>2.3369863013698629</v>
      </c>
      <c r="E127" s="182"/>
      <c r="F127" s="24"/>
      <c r="G127" s="182"/>
      <c r="H127" s="211"/>
    </row>
    <row r="128" spans="2:8" s="17" customFormat="1" ht="15" x14ac:dyDescent="0.3">
      <c r="B128" s="32"/>
      <c r="C128" s="182"/>
      <c r="D128" s="110"/>
      <c r="E128" s="182"/>
      <c r="F128" s="24"/>
      <c r="G128" s="182"/>
      <c r="H128" s="182"/>
    </row>
    <row r="129" spans="2:16" s="17" customFormat="1" ht="15" x14ac:dyDescent="0.3">
      <c r="B129" s="111" t="s">
        <v>249</v>
      </c>
      <c r="C129" s="182"/>
      <c r="D129" s="127"/>
      <c r="E129" s="182"/>
      <c r="F129" s="127"/>
      <c r="G129" s="182"/>
      <c r="H129" s="218"/>
      <c r="I129" s="182"/>
      <c r="J129" s="182"/>
      <c r="K129" s="182"/>
      <c r="L129" s="182"/>
      <c r="M129" s="182"/>
      <c r="N129" s="182"/>
      <c r="O129" s="182"/>
      <c r="P129" s="182"/>
    </row>
    <row r="130" spans="2:16" s="17" customFormat="1" ht="60" customHeight="1" x14ac:dyDescent="0.3">
      <c r="B130" s="123" t="s">
        <v>250</v>
      </c>
      <c r="C130" s="182"/>
      <c r="D130" s="140" t="s">
        <v>80</v>
      </c>
      <c r="E130" s="182"/>
      <c r="F130" s="140" t="str">
        <f>IF(D130=Lists!$K$4,"&lt; Ingresar dirección web de la fuente de los datos &gt;",IF(D130=Lists!$K$5,"&lt; Incluir referencia a sección del Informe EITI o dirección web &gt;",IF(D130=Lists!$K$6,"&lt; Incluir referencia a elementos que prueban la inaplicabilidad &gt;","")))</f>
        <v>&lt; Ingresar dirección web de la fuente de los datos &gt;</v>
      </c>
      <c r="G130" s="182"/>
      <c r="H130" s="268" t="s">
        <v>251</v>
      </c>
      <c r="I130" s="182"/>
      <c r="J130" s="182"/>
      <c r="K130" s="182"/>
      <c r="L130" s="182"/>
      <c r="M130" s="182"/>
      <c r="N130" s="182"/>
      <c r="O130" s="182"/>
      <c r="P130" s="182"/>
    </row>
    <row r="131" spans="2:16" s="17" customFormat="1" ht="30" x14ac:dyDescent="0.3">
      <c r="B131" s="124" t="s">
        <v>252</v>
      </c>
      <c r="C131" s="182"/>
      <c r="D131" s="140" t="s">
        <v>80</v>
      </c>
      <c r="E131" s="182"/>
      <c r="F131" s="140" t="str">
        <f>IF(D131=Lists!$K$4,"&lt; Ingresar dirección web de la fuente de los datos &gt;",IF(D131=Lists!$K$5,"&lt; Incluir referencia a sección del Informe EITI o dirección web &gt;",IF(D131=Lists!$K$6,"&lt; Incluir referencia a elementos que prueban la inaplicabilidad &gt;","")))</f>
        <v>&lt; Ingresar dirección web de la fuente de los datos &gt;</v>
      </c>
      <c r="G131" s="182"/>
      <c r="H131" s="268"/>
      <c r="I131" s="182"/>
      <c r="J131" s="182"/>
      <c r="K131" s="182"/>
      <c r="L131" s="182"/>
      <c r="M131" s="182"/>
      <c r="N131" s="182"/>
      <c r="O131" s="182"/>
      <c r="P131" s="182"/>
    </row>
    <row r="132" spans="2:16" s="17" customFormat="1" ht="60" customHeight="1" x14ac:dyDescent="0.3">
      <c r="B132" s="113" t="s">
        <v>253</v>
      </c>
      <c r="C132" s="182"/>
      <c r="D132" s="140" t="s">
        <v>210</v>
      </c>
      <c r="E132" s="182"/>
      <c r="F132" s="140" t="str">
        <f>IF(D132=Lists!$K$4,"&lt; Ingresar dirección web de la fuente de los datos &gt;",IF(D132=Lists!$K$5,"&lt; Incluir referencia a sección del Informe EITI o dirección web &gt;",IF(D132=Lists!$K$6,"&lt; Incluir referencia a elementos que prueban la inaplicabilidad &gt;","")))</f>
        <v/>
      </c>
      <c r="G132" s="182"/>
      <c r="H132" s="268" t="s">
        <v>254</v>
      </c>
      <c r="I132" s="182"/>
      <c r="J132" s="182"/>
      <c r="K132" s="182"/>
      <c r="L132" s="182"/>
      <c r="M132" s="182"/>
      <c r="N132" s="182"/>
      <c r="O132" s="182"/>
      <c r="P132" s="182"/>
    </row>
    <row r="133" spans="2:16" s="17" customFormat="1" ht="15" x14ac:dyDescent="0.3">
      <c r="B133" s="115" t="s">
        <v>255</v>
      </c>
      <c r="C133" s="182"/>
      <c r="D133" s="140" t="s">
        <v>165</v>
      </c>
      <c r="E133" s="182"/>
      <c r="F133" s="140" t="str">
        <f>IF(D133=Lists!$K$4,"&lt; Ingresar dirección web de la fuente de los datos &gt;",IF(D133=Lists!$K$5,"&lt; Incluir referencia a sección del Informe EITI o dirección web &gt;",IF(D133=Lists!$K$6,"&lt; Incluir referencia a elementos que prueban la inaplicabilidad &gt;","")))</f>
        <v/>
      </c>
      <c r="G133" s="182"/>
      <c r="H133" s="268"/>
      <c r="I133" s="182"/>
      <c r="J133" s="182"/>
      <c r="K133" s="182"/>
      <c r="L133" s="182"/>
      <c r="M133" s="182"/>
      <c r="N133" s="182"/>
      <c r="O133" s="182"/>
      <c r="P133" s="182"/>
    </row>
    <row r="134" spans="2:16" s="17" customFormat="1" ht="15" x14ac:dyDescent="0.3">
      <c r="B134" s="113" t="s">
        <v>256</v>
      </c>
      <c r="C134" s="182"/>
      <c r="D134" s="140" t="s">
        <v>165</v>
      </c>
      <c r="E134" s="182"/>
      <c r="F134" s="140" t="str">
        <f>IF(D134=Lists!$K$4,"&lt; Ingresar dirección web de la fuente de los datos &gt;",IF(D134=Lists!$K$5,"&lt; Incluir referencia a sección del Informe EITI o dirección web &gt;",IF(D134=Lists!$K$6,"&lt; Incluir referencia a elementos que prueban la inaplicabilidad &gt;","")))</f>
        <v/>
      </c>
      <c r="G134" s="182"/>
      <c r="H134" s="268"/>
      <c r="I134" s="182"/>
      <c r="J134" s="182"/>
      <c r="K134" s="182"/>
      <c r="L134" s="182"/>
      <c r="M134" s="182"/>
      <c r="N134" s="182"/>
      <c r="O134" s="182"/>
      <c r="P134" s="182"/>
    </row>
    <row r="135" spans="2:16" s="17" customFormat="1" ht="28.8" x14ac:dyDescent="0.3">
      <c r="B135" s="116" t="s">
        <v>257</v>
      </c>
      <c r="C135" s="182"/>
      <c r="D135" s="141" t="s">
        <v>140</v>
      </c>
      <c r="E135" s="182"/>
      <c r="F135" s="222" t="s">
        <v>258</v>
      </c>
      <c r="G135" s="182"/>
      <c r="H135" s="269"/>
      <c r="I135" s="182"/>
      <c r="J135" s="182"/>
      <c r="K135" s="182"/>
      <c r="L135" s="182"/>
      <c r="M135" s="182"/>
      <c r="N135" s="182"/>
      <c r="O135" s="182"/>
      <c r="P135" s="182"/>
    </row>
    <row r="136" spans="2:16" s="17" customFormat="1" ht="15" x14ac:dyDescent="0.3">
      <c r="B136" s="32"/>
      <c r="C136" s="182"/>
      <c r="D136" s="110"/>
      <c r="E136" s="182"/>
      <c r="F136" s="24"/>
      <c r="G136" s="182"/>
      <c r="H136" s="182"/>
      <c r="I136" s="182"/>
      <c r="J136" s="182"/>
      <c r="K136" s="182"/>
      <c r="L136" s="182"/>
      <c r="M136" s="182"/>
      <c r="N136" s="182"/>
      <c r="O136" s="182"/>
      <c r="P136" s="182"/>
    </row>
    <row r="137" spans="2:16" s="17" customFormat="1" ht="30" x14ac:dyDescent="0.3">
      <c r="B137" s="111" t="s">
        <v>259</v>
      </c>
      <c r="C137" s="182"/>
      <c r="D137" s="127"/>
      <c r="E137" s="182"/>
      <c r="F137" s="127"/>
      <c r="G137" s="182"/>
      <c r="H137" s="218"/>
      <c r="I137" s="182"/>
      <c r="J137" s="182"/>
      <c r="K137" s="182"/>
      <c r="L137" s="182"/>
      <c r="M137" s="182"/>
      <c r="N137" s="182"/>
      <c r="O137" s="182"/>
      <c r="P137" s="182"/>
    </row>
    <row r="138" spans="2:16" s="17" customFormat="1" ht="45" x14ac:dyDescent="0.3">
      <c r="B138" s="128" t="s">
        <v>260</v>
      </c>
      <c r="C138" s="182"/>
      <c r="D138" s="140" t="s">
        <v>80</v>
      </c>
      <c r="E138" s="182"/>
      <c r="F138" s="140" t="s">
        <v>218</v>
      </c>
      <c r="G138" s="182"/>
      <c r="H138" s="210"/>
      <c r="I138" s="182"/>
      <c r="J138" s="182"/>
      <c r="K138" s="182"/>
      <c r="L138" s="182"/>
      <c r="M138" s="182"/>
      <c r="N138" s="182"/>
      <c r="O138" s="182"/>
      <c r="P138" s="182"/>
    </row>
    <row r="139" spans="2:16" s="17" customFormat="1" ht="30" x14ac:dyDescent="0.3">
      <c r="B139" s="133" t="s">
        <v>261</v>
      </c>
      <c r="C139" s="182"/>
      <c r="D139" s="141" t="s">
        <v>200</v>
      </c>
      <c r="E139" s="182"/>
      <c r="F139" s="144" t="str">
        <f>IF(D139=Lists!$K$4,"&lt; Ingresar dirección web de la fuente de los datos &gt;",IF(D139=Lists!$K$5,"&lt; Incluir referencia a sección del Informe EITI &gt;",IF(D139=Lists!$K$6,"&lt; Incluir referencia a elementos que prueban la inaplicabilidad &gt;","")))</f>
        <v/>
      </c>
      <c r="G139" s="182"/>
      <c r="H139" s="211"/>
      <c r="I139" s="182"/>
      <c r="J139" s="182"/>
      <c r="K139" s="182"/>
      <c r="L139" s="182"/>
      <c r="M139" s="182"/>
      <c r="N139" s="182"/>
      <c r="O139" s="182"/>
      <c r="P139" s="182"/>
    </row>
    <row r="140" spans="2:16" s="17" customFormat="1" ht="15" x14ac:dyDescent="0.3">
      <c r="B140" s="32"/>
      <c r="C140" s="182"/>
      <c r="D140" s="110"/>
      <c r="E140" s="182"/>
      <c r="F140" s="24"/>
      <c r="G140" s="182"/>
      <c r="H140" s="182"/>
      <c r="I140" s="182"/>
      <c r="J140" s="182"/>
      <c r="K140" s="182"/>
      <c r="L140" s="182"/>
      <c r="M140" s="182"/>
      <c r="N140" s="182"/>
      <c r="O140" s="182"/>
      <c r="P140" s="182"/>
    </row>
    <row r="141" spans="2:16" s="17" customFormat="1" ht="15" x14ac:dyDescent="0.3">
      <c r="B141" s="111" t="s">
        <v>262</v>
      </c>
      <c r="C141" s="182"/>
      <c r="D141" s="127"/>
      <c r="E141" s="182"/>
      <c r="F141" s="127"/>
      <c r="G141" s="182"/>
      <c r="H141" s="218"/>
      <c r="I141" s="182"/>
      <c r="J141" s="182"/>
      <c r="K141" s="182"/>
      <c r="L141" s="182"/>
      <c r="M141" s="182"/>
      <c r="N141" s="182"/>
      <c r="O141" s="182"/>
      <c r="P141" s="182"/>
    </row>
    <row r="142" spans="2:16" s="17" customFormat="1" ht="45" x14ac:dyDescent="0.3">
      <c r="B142" s="128" t="s">
        <v>263</v>
      </c>
      <c r="C142" s="182"/>
      <c r="D142" s="140" t="s">
        <v>80</v>
      </c>
      <c r="E142" s="182"/>
      <c r="F142" s="140" t="s">
        <v>264</v>
      </c>
      <c r="G142" s="182"/>
      <c r="H142" s="268" t="s">
        <v>265</v>
      </c>
      <c r="I142" s="182"/>
      <c r="J142" s="182"/>
      <c r="K142" s="182"/>
      <c r="L142" s="182"/>
      <c r="M142" s="182"/>
      <c r="N142" s="182"/>
      <c r="O142" s="182"/>
      <c r="P142" s="182"/>
    </row>
    <row r="143" spans="2:16" s="17" customFormat="1" ht="30" x14ac:dyDescent="0.3">
      <c r="B143" s="132" t="s">
        <v>266</v>
      </c>
      <c r="C143" s="182"/>
      <c r="D143" s="224">
        <v>2312220000</v>
      </c>
      <c r="E143" s="182"/>
      <c r="F143" s="140" t="s">
        <v>98</v>
      </c>
      <c r="G143" s="182"/>
      <c r="H143" s="268"/>
      <c r="I143" s="182"/>
      <c r="J143" s="182"/>
      <c r="K143" s="182"/>
      <c r="L143" s="182"/>
      <c r="M143" s="182"/>
      <c r="N143" s="182"/>
      <c r="O143" s="182"/>
      <c r="P143" s="182"/>
    </row>
    <row r="144" spans="2:16" s="17" customFormat="1" ht="30" x14ac:dyDescent="0.3">
      <c r="B144" s="133" t="s">
        <v>267</v>
      </c>
      <c r="C144" s="182"/>
      <c r="D144" s="224">
        <v>2312220000</v>
      </c>
      <c r="E144" s="182"/>
      <c r="F144" s="141" t="s">
        <v>98</v>
      </c>
      <c r="G144" s="182"/>
      <c r="H144" s="269"/>
      <c r="I144" s="182"/>
      <c r="J144" s="182"/>
      <c r="K144" s="182"/>
      <c r="L144" s="182"/>
      <c r="M144" s="182"/>
      <c r="N144" s="182"/>
      <c r="O144" s="182"/>
      <c r="P144" s="182"/>
    </row>
    <row r="145" spans="2:8" s="17" customFormat="1" ht="15" x14ac:dyDescent="0.3">
      <c r="B145" s="32"/>
      <c r="C145" s="182"/>
      <c r="D145" s="110"/>
      <c r="E145" s="182"/>
      <c r="F145" s="24"/>
      <c r="G145" s="182"/>
      <c r="H145" s="182"/>
    </row>
    <row r="146" spans="2:8" s="17" customFormat="1" ht="15" x14ac:dyDescent="0.3">
      <c r="B146" s="111" t="s">
        <v>268</v>
      </c>
      <c r="C146" s="182"/>
      <c r="D146" s="127"/>
      <c r="E146" s="182"/>
      <c r="F146" s="127"/>
      <c r="G146" s="182"/>
      <c r="H146" s="218"/>
    </row>
    <row r="147" spans="2:8" s="17" customFormat="1" ht="45" x14ac:dyDescent="0.3">
      <c r="B147" s="128" t="s">
        <v>269</v>
      </c>
      <c r="C147" s="182"/>
      <c r="D147" s="140" t="s">
        <v>80</v>
      </c>
      <c r="E147" s="182"/>
      <c r="F147" s="140" t="s">
        <v>264</v>
      </c>
      <c r="G147" s="182"/>
      <c r="H147" s="210"/>
    </row>
    <row r="148" spans="2:8" s="17" customFormat="1" ht="45" x14ac:dyDescent="0.3">
      <c r="B148" s="128" t="s">
        <v>270</v>
      </c>
      <c r="C148" s="182"/>
      <c r="D148" s="140" t="s">
        <v>80</v>
      </c>
      <c r="E148" s="182"/>
      <c r="F148" s="140" t="s">
        <v>264</v>
      </c>
      <c r="G148" s="182"/>
      <c r="H148" s="210"/>
    </row>
    <row r="149" spans="2:8" s="17" customFormat="1" ht="30" x14ac:dyDescent="0.3">
      <c r="B149" s="129" t="s">
        <v>271</v>
      </c>
      <c r="C149" s="182"/>
      <c r="D149" s="141" t="s">
        <v>80</v>
      </c>
      <c r="E149" s="182"/>
      <c r="F149" s="296" t="s">
        <v>218</v>
      </c>
      <c r="G149" s="182"/>
      <c r="H149" s="211"/>
    </row>
    <row r="150" spans="2:8" s="17" customFormat="1" ht="15" x14ac:dyDescent="0.3">
      <c r="B150" s="32"/>
      <c r="C150" s="182"/>
      <c r="D150" s="110"/>
      <c r="E150" s="182"/>
      <c r="F150" s="24"/>
      <c r="G150" s="182"/>
      <c r="H150" s="182"/>
    </row>
    <row r="151" spans="2:8" s="17" customFormat="1" ht="15" x14ac:dyDescent="0.3">
      <c r="B151" s="111" t="s">
        <v>272</v>
      </c>
      <c r="C151" s="182"/>
      <c r="D151" s="127"/>
      <c r="E151" s="182"/>
      <c r="F151" s="127"/>
      <c r="G151" s="182"/>
      <c r="H151" s="218"/>
    </row>
    <row r="152" spans="2:8" s="17" customFormat="1" ht="15" x14ac:dyDescent="0.3">
      <c r="B152" s="128" t="s">
        <v>273</v>
      </c>
      <c r="C152" s="182"/>
      <c r="D152" s="140" t="s">
        <v>140</v>
      </c>
      <c r="E152" s="182"/>
      <c r="F152" s="140" t="s">
        <v>274</v>
      </c>
      <c r="G152" s="182"/>
      <c r="H152" s="210"/>
    </row>
    <row r="153" spans="2:8" s="17" customFormat="1" ht="30" x14ac:dyDescent="0.3">
      <c r="B153" s="132" t="s">
        <v>275</v>
      </c>
      <c r="C153" s="182"/>
      <c r="D153" s="140">
        <v>890000</v>
      </c>
      <c r="E153" s="182"/>
      <c r="F153" s="140" t="s">
        <v>98</v>
      </c>
      <c r="G153" s="182"/>
      <c r="H153" s="210" t="s">
        <v>276</v>
      </c>
    </row>
    <row r="154" spans="2:8" s="17" customFormat="1" ht="120" x14ac:dyDescent="0.3">
      <c r="B154" s="132" t="s">
        <v>277</v>
      </c>
      <c r="C154" s="182"/>
      <c r="D154" s="140"/>
      <c r="E154" s="231"/>
      <c r="F154" s="140" t="s">
        <v>98</v>
      </c>
      <c r="G154" s="182"/>
      <c r="H154" s="213" t="s">
        <v>278</v>
      </c>
    </row>
    <row r="155" spans="2:8" s="17" customFormat="1" ht="195" x14ac:dyDescent="0.3">
      <c r="B155" s="128" t="s">
        <v>279</v>
      </c>
      <c r="C155" s="182"/>
      <c r="D155" s="140" t="s">
        <v>165</v>
      </c>
      <c r="E155" s="182"/>
      <c r="F155" s="140" t="s">
        <v>274</v>
      </c>
      <c r="G155" s="182"/>
      <c r="H155" s="213" t="s">
        <v>280</v>
      </c>
    </row>
    <row r="156" spans="2:8" s="17" customFormat="1" ht="105" x14ac:dyDescent="0.3">
      <c r="B156" s="132" t="s">
        <v>281</v>
      </c>
      <c r="C156" s="182"/>
      <c r="D156" s="140"/>
      <c r="E156" s="182"/>
      <c r="F156" s="140" t="s">
        <v>98</v>
      </c>
      <c r="G156" s="182"/>
      <c r="H156" s="213" t="s">
        <v>282</v>
      </c>
    </row>
    <row r="157" spans="2:8" s="17" customFormat="1" ht="30" x14ac:dyDescent="0.3">
      <c r="B157" s="132" t="s">
        <v>283</v>
      </c>
      <c r="C157" s="182"/>
      <c r="D157" s="140" t="s">
        <v>200</v>
      </c>
      <c r="E157" s="182"/>
      <c r="F157" s="140" t="s">
        <v>98</v>
      </c>
      <c r="G157" s="182"/>
      <c r="H157" s="210"/>
    </row>
    <row r="158" spans="2:8" s="17" customFormat="1" ht="15" x14ac:dyDescent="0.3">
      <c r="B158" s="128" t="s">
        <v>284</v>
      </c>
      <c r="C158" s="182"/>
      <c r="D158" s="140" t="s">
        <v>165</v>
      </c>
      <c r="E158" s="182"/>
      <c r="F158" s="141" t="s">
        <v>218</v>
      </c>
      <c r="G158" s="182"/>
      <c r="H158" s="210" t="s">
        <v>285</v>
      </c>
    </row>
    <row r="159" spans="2:8" s="17" customFormat="1" ht="30" x14ac:dyDescent="0.3">
      <c r="B159" s="132" t="s">
        <v>286</v>
      </c>
      <c r="C159" s="182"/>
      <c r="D159" s="140" t="s">
        <v>200</v>
      </c>
      <c r="E159" s="182"/>
      <c r="F159" s="140" t="s">
        <v>98</v>
      </c>
      <c r="G159" s="182"/>
      <c r="H159" s="210"/>
    </row>
    <row r="160" spans="2:8" s="17" customFormat="1" ht="30" x14ac:dyDescent="0.3">
      <c r="B160" s="133" t="s">
        <v>287</v>
      </c>
      <c r="C160" s="182"/>
      <c r="D160" s="140" t="s">
        <v>200</v>
      </c>
      <c r="E160" s="182"/>
      <c r="F160" s="140" t="s">
        <v>98</v>
      </c>
      <c r="G160" s="182"/>
      <c r="H160" s="211"/>
    </row>
    <row r="161" spans="2:8" s="17" customFormat="1" ht="15" x14ac:dyDescent="0.3">
      <c r="B161" s="32"/>
      <c r="C161" s="182"/>
      <c r="D161" s="110"/>
      <c r="E161" s="182"/>
      <c r="F161" s="24"/>
      <c r="G161" s="182"/>
      <c r="H161" s="182"/>
    </row>
    <row r="162" spans="2:8" s="17" customFormat="1" ht="15" x14ac:dyDescent="0.3">
      <c r="B162" s="111" t="s">
        <v>288</v>
      </c>
      <c r="C162" s="182"/>
      <c r="D162" s="127"/>
      <c r="E162" s="182"/>
      <c r="F162" s="127"/>
      <c r="G162" s="182"/>
      <c r="H162" s="218"/>
    </row>
    <row r="163" spans="2:8" s="17" customFormat="1" ht="30" x14ac:dyDescent="0.3">
      <c r="B163" s="128" t="s">
        <v>289</v>
      </c>
      <c r="C163" s="182"/>
      <c r="D163" s="140" t="s">
        <v>165</v>
      </c>
      <c r="E163" s="182"/>
      <c r="F163" s="140" t="s">
        <v>290</v>
      </c>
      <c r="G163" s="182"/>
      <c r="H163" s="210"/>
    </row>
    <row r="164" spans="2:8" s="17" customFormat="1" ht="30" x14ac:dyDescent="0.3">
      <c r="B164" s="133" t="s">
        <v>291</v>
      </c>
      <c r="C164" s="182"/>
      <c r="D164" s="141" t="s">
        <v>200</v>
      </c>
      <c r="E164" s="182"/>
      <c r="F164" s="141" t="s">
        <v>98</v>
      </c>
      <c r="G164" s="182"/>
      <c r="H164" s="211"/>
    </row>
    <row r="165" spans="2:8" s="17" customFormat="1" ht="15" x14ac:dyDescent="0.3">
      <c r="B165" s="32"/>
      <c r="C165" s="182"/>
      <c r="D165" s="110"/>
      <c r="E165" s="182"/>
      <c r="F165" s="24"/>
      <c r="G165" s="182"/>
      <c r="H165" s="182"/>
    </row>
    <row r="166" spans="2:8" s="17" customFormat="1" ht="15" x14ac:dyDescent="0.3">
      <c r="B166" s="212" t="s">
        <v>292</v>
      </c>
      <c r="C166" s="182"/>
      <c r="D166" s="134"/>
      <c r="E166" s="182"/>
      <c r="F166" s="135"/>
      <c r="G166" s="182"/>
      <c r="H166" s="218"/>
    </row>
    <row r="167" spans="2:8" s="17" customFormat="1" ht="15" customHeight="1" x14ac:dyDescent="0.3">
      <c r="B167" s="136" t="s">
        <v>293</v>
      </c>
      <c r="C167" s="182"/>
      <c r="D167" s="140" t="s">
        <v>140</v>
      </c>
      <c r="E167" s="182"/>
      <c r="F167" s="140" t="s">
        <v>294</v>
      </c>
      <c r="G167" s="182"/>
      <c r="H167" s="210" t="s">
        <v>295</v>
      </c>
    </row>
    <row r="168" spans="2:8" s="17" customFormat="1" ht="30" x14ac:dyDescent="0.3">
      <c r="B168" s="128" t="s">
        <v>296</v>
      </c>
      <c r="C168" s="182"/>
      <c r="D168" s="224">
        <v>6419600000</v>
      </c>
      <c r="E168" s="182"/>
      <c r="F168" s="140" t="s">
        <v>98</v>
      </c>
      <c r="G168" s="182"/>
      <c r="H168" s="210" t="s">
        <v>297</v>
      </c>
    </row>
    <row r="169" spans="2:8" s="17" customFormat="1" ht="15" x14ac:dyDescent="0.3">
      <c r="B169" s="123" t="s">
        <v>298</v>
      </c>
      <c r="C169" s="182"/>
      <c r="D169" s="224"/>
      <c r="E169" s="182"/>
      <c r="F169" s="140" t="s">
        <v>98</v>
      </c>
      <c r="G169" s="182"/>
      <c r="H169" s="210" t="s">
        <v>299</v>
      </c>
    </row>
    <row r="170" spans="2:8" s="17" customFormat="1" ht="15" x14ac:dyDescent="0.3">
      <c r="B170" s="113" t="s">
        <v>300</v>
      </c>
      <c r="C170" s="182"/>
      <c r="D170" s="224">
        <v>66281500000</v>
      </c>
      <c r="E170" s="182"/>
      <c r="F170" s="140" t="s">
        <v>98</v>
      </c>
      <c r="G170" s="182"/>
      <c r="H170" s="210" t="s">
        <v>297</v>
      </c>
    </row>
    <row r="171" spans="2:8" s="17" customFormat="1" ht="15" x14ac:dyDescent="0.3">
      <c r="B171" s="113" t="s">
        <v>301</v>
      </c>
      <c r="C171" s="182"/>
      <c r="D171" s="224">
        <v>1284400000</v>
      </c>
      <c r="E171" s="182"/>
      <c r="F171" s="140" t="s">
        <v>98</v>
      </c>
      <c r="G171" s="182"/>
      <c r="H171" s="210" t="s">
        <v>297</v>
      </c>
    </row>
    <row r="172" spans="2:8" s="17" customFormat="1" ht="15" x14ac:dyDescent="0.3">
      <c r="B172" s="113" t="s">
        <v>302</v>
      </c>
      <c r="C172" s="182"/>
      <c r="D172" s="224">
        <v>15242200000</v>
      </c>
      <c r="E172" s="182"/>
      <c r="F172" s="140" t="s">
        <v>98</v>
      </c>
      <c r="G172" s="182"/>
      <c r="H172" s="210" t="s">
        <v>303</v>
      </c>
    </row>
    <row r="173" spans="2:8" s="17" customFormat="1" ht="15" x14ac:dyDescent="0.3">
      <c r="B173" s="113" t="s">
        <v>304</v>
      </c>
      <c r="C173" s="182"/>
      <c r="D173" s="224">
        <v>5250400000</v>
      </c>
      <c r="E173" s="182"/>
      <c r="F173" s="140" t="s">
        <v>98</v>
      </c>
      <c r="G173" s="182"/>
      <c r="H173" s="210" t="s">
        <v>305</v>
      </c>
    </row>
    <row r="174" spans="2:8" s="17" customFormat="1" ht="15" x14ac:dyDescent="0.3">
      <c r="B174" s="113" t="s">
        <v>306</v>
      </c>
      <c r="C174" s="182"/>
      <c r="D174" s="224">
        <v>15105000000</v>
      </c>
      <c r="E174" s="182"/>
      <c r="F174" s="140" t="s">
        <v>98</v>
      </c>
      <c r="G174" s="182"/>
      <c r="H174" s="210" t="s">
        <v>297</v>
      </c>
    </row>
    <row r="175" spans="2:8" s="17" customFormat="1" ht="15" x14ac:dyDescent="0.3">
      <c r="B175" s="113" t="s">
        <v>307</v>
      </c>
      <c r="C175" s="182"/>
      <c r="D175" s="224" t="s">
        <v>200</v>
      </c>
      <c r="E175" s="182"/>
      <c r="F175" s="140" t="s">
        <v>308</v>
      </c>
      <c r="G175" s="182"/>
      <c r="H175" s="210" t="s">
        <v>309</v>
      </c>
    </row>
    <row r="176" spans="2:8" s="17" customFormat="1" ht="15" x14ac:dyDescent="0.3">
      <c r="B176" s="113" t="s">
        <v>310</v>
      </c>
      <c r="C176" s="182"/>
      <c r="D176" s="224" t="s">
        <v>200</v>
      </c>
      <c r="E176" s="182"/>
      <c r="F176" s="140" t="s">
        <v>308</v>
      </c>
      <c r="G176" s="182"/>
      <c r="H176" s="210" t="s">
        <v>309</v>
      </c>
    </row>
    <row r="177" spans="1:8" s="17" customFormat="1" ht="15" x14ac:dyDescent="0.3">
      <c r="A177" s="182"/>
      <c r="B177" s="113" t="s">
        <v>311</v>
      </c>
      <c r="C177" s="182"/>
      <c r="D177" s="224" t="s">
        <v>200</v>
      </c>
      <c r="E177" s="182"/>
      <c r="F177" s="140" t="s">
        <v>308</v>
      </c>
      <c r="G177" s="182"/>
      <c r="H177" s="210" t="s">
        <v>309</v>
      </c>
    </row>
    <row r="178" spans="1:8" s="17" customFormat="1" ht="15" x14ac:dyDescent="0.3">
      <c r="A178" s="182"/>
      <c r="B178" s="113" t="s">
        <v>312</v>
      </c>
      <c r="C178" s="182"/>
      <c r="D178" s="224" t="s">
        <v>200</v>
      </c>
      <c r="E178" s="182"/>
      <c r="F178" s="140" t="s">
        <v>308</v>
      </c>
      <c r="G178" s="182"/>
      <c r="H178" s="210" t="s">
        <v>309</v>
      </c>
    </row>
    <row r="179" spans="1:8" s="17" customFormat="1" ht="15" x14ac:dyDescent="0.3">
      <c r="A179" s="182"/>
      <c r="B179" s="113" t="s">
        <v>313</v>
      </c>
      <c r="C179" s="182"/>
      <c r="D179" s="224">
        <v>216650000</v>
      </c>
      <c r="E179" s="182"/>
      <c r="F179" s="140" t="s">
        <v>98</v>
      </c>
      <c r="G179" s="182"/>
      <c r="H179" s="210" t="s">
        <v>297</v>
      </c>
    </row>
    <row r="180" spans="1:8" s="17" customFormat="1" ht="15" x14ac:dyDescent="0.3">
      <c r="A180" s="182"/>
      <c r="B180" s="122" t="s">
        <v>314</v>
      </c>
      <c r="C180" s="182"/>
      <c r="D180" s="225" t="s">
        <v>200</v>
      </c>
      <c r="E180" s="182"/>
      <c r="F180" s="141" t="s">
        <v>98</v>
      </c>
      <c r="G180" s="182"/>
      <c r="H180" s="211" t="s">
        <v>315</v>
      </c>
    </row>
    <row r="181" spans="1:8" s="17" customFormat="1" ht="15" x14ac:dyDescent="0.3">
      <c r="A181" s="182"/>
      <c r="B181" s="24"/>
      <c r="C181" s="182"/>
      <c r="D181" s="226"/>
      <c r="E181" s="182"/>
      <c r="F181" s="24"/>
      <c r="G181" s="182"/>
      <c r="H181" s="182"/>
    </row>
    <row r="182" spans="1:8" s="17" customFormat="1" ht="15" x14ac:dyDescent="0.3">
      <c r="A182" s="182"/>
      <c r="B182" s="209" t="s">
        <v>316</v>
      </c>
      <c r="C182" s="182"/>
      <c r="D182" s="112"/>
      <c r="E182" s="182"/>
      <c r="F182" s="112"/>
      <c r="G182" s="182"/>
      <c r="H182" s="218"/>
    </row>
    <row r="183" spans="1:8" s="17" customFormat="1" ht="15" x14ac:dyDescent="0.3">
      <c r="A183" s="182"/>
      <c r="B183" s="113" t="s">
        <v>135</v>
      </c>
      <c r="C183" s="182"/>
      <c r="D183" s="114"/>
      <c r="E183" s="182"/>
      <c r="F183" s="114"/>
      <c r="G183" s="182"/>
      <c r="H183" s="210"/>
    </row>
    <row r="184" spans="1:8" s="17" customFormat="1" ht="30" x14ac:dyDescent="0.3">
      <c r="A184" s="182"/>
      <c r="B184" s="124" t="s">
        <v>317</v>
      </c>
      <c r="C184" s="182"/>
      <c r="D184" s="140" t="s">
        <v>80</v>
      </c>
      <c r="E184" s="182"/>
      <c r="F184" s="140" t="s">
        <v>318</v>
      </c>
      <c r="G184" s="182"/>
      <c r="H184" s="210" t="s">
        <v>138</v>
      </c>
    </row>
    <row r="185" spans="1:8" s="17" customFormat="1" ht="45" x14ac:dyDescent="0.3">
      <c r="A185" s="231"/>
      <c r="B185" s="181" t="s">
        <v>319</v>
      </c>
      <c r="C185" s="232"/>
      <c r="D185" s="140" t="s">
        <v>165</v>
      </c>
      <c r="E185" s="182"/>
      <c r="F185" s="140" t="str">
        <f>IF(D185=Lists!$K$4,"&lt; Ingresar dirección web de la fuente de los datos &gt;",IF(D185=Lists!$K$5,"&lt; Incluir referencia a sección del Informe EITI o dirección web &gt;",IF(D185=Lists!$K$6,"&lt; Incluir referencia a elementos que prueban la inaplicabilidad &gt;","")))</f>
        <v/>
      </c>
      <c r="G185" s="182"/>
      <c r="H185" s="210"/>
    </row>
    <row r="186" spans="1:8" s="17" customFormat="1" ht="30" x14ac:dyDescent="0.3">
      <c r="A186" s="182"/>
      <c r="B186" s="125" t="s">
        <v>320</v>
      </c>
      <c r="C186" s="232"/>
      <c r="D186" s="141" t="s">
        <v>80</v>
      </c>
      <c r="E186" s="182"/>
      <c r="F186" s="141" t="s">
        <v>321</v>
      </c>
      <c r="G186" s="182"/>
      <c r="H186" s="211" t="s">
        <v>322</v>
      </c>
    </row>
    <row r="187" spans="1:8" s="17" customFormat="1" ht="15.6" thickBot="1" x14ac:dyDescent="0.35">
      <c r="A187" s="182"/>
      <c r="B187" s="138"/>
      <c r="C187" s="194"/>
      <c r="D187" s="139"/>
      <c r="E187" s="194"/>
      <c r="F187" s="138"/>
      <c r="G187" s="194"/>
      <c r="H187" s="194"/>
    </row>
    <row r="188" spans="1:8" s="17" customFormat="1" ht="15" x14ac:dyDescent="0.3">
      <c r="A188" s="182"/>
      <c r="B188" s="24"/>
      <c r="C188" s="182"/>
      <c r="D188" s="137"/>
      <c r="E188" s="182"/>
      <c r="F188" s="24"/>
      <c r="G188" s="182"/>
      <c r="H188" s="182"/>
    </row>
    <row r="189" spans="1:8" s="17" customFormat="1" ht="15.6" thickBot="1" x14ac:dyDescent="0.35">
      <c r="A189" s="182"/>
      <c r="B189" s="262" t="s">
        <v>33</v>
      </c>
      <c r="C189" s="263"/>
      <c r="D189" s="263"/>
      <c r="E189" s="263"/>
      <c r="F189" s="263"/>
      <c r="G189" s="263"/>
      <c r="H189" s="263"/>
    </row>
    <row r="190" spans="1:8" s="17" customFormat="1" ht="15" x14ac:dyDescent="0.3">
      <c r="A190" s="182"/>
      <c r="B190" s="264" t="s">
        <v>323</v>
      </c>
      <c r="C190" s="265"/>
      <c r="D190" s="265"/>
      <c r="E190" s="265"/>
      <c r="F190" s="265"/>
      <c r="G190" s="265"/>
      <c r="H190" s="265"/>
    </row>
    <row r="191" spans="1:8" s="17" customFormat="1" ht="15.6" thickBot="1" x14ac:dyDescent="0.35">
      <c r="A191" s="182"/>
      <c r="B191" s="188"/>
      <c r="C191" s="188"/>
      <c r="D191" s="188"/>
      <c r="E191" s="188"/>
      <c r="F191" s="188"/>
      <c r="G191" s="188"/>
      <c r="H191" s="188"/>
    </row>
    <row r="192" spans="1:8" s="17" customFormat="1" ht="15" x14ac:dyDescent="0.3">
      <c r="A192" s="182"/>
      <c r="B192" s="258" t="s">
        <v>35</v>
      </c>
      <c r="C192" s="258"/>
      <c r="D192" s="258"/>
      <c r="E192" s="258"/>
      <c r="F192" s="258"/>
      <c r="G192" s="182"/>
      <c r="H192" s="182"/>
    </row>
    <row r="193" spans="2:6" s="17" customFormat="1" ht="15" x14ac:dyDescent="0.3">
      <c r="B193" s="243" t="s">
        <v>36</v>
      </c>
      <c r="C193" s="243"/>
      <c r="D193" s="243"/>
      <c r="E193" s="243"/>
      <c r="F193" s="243"/>
    </row>
    <row r="194" spans="2:6" s="17" customFormat="1" ht="15" x14ac:dyDescent="0.3">
      <c r="B194" s="251" t="s">
        <v>38</v>
      </c>
      <c r="C194" s="251"/>
      <c r="D194" s="251"/>
      <c r="E194" s="251"/>
      <c r="F194" s="251"/>
    </row>
    <row r="195" spans="2:6" s="17" customFormat="1" ht="15" x14ac:dyDescent="0.3">
      <c r="B195" s="182"/>
      <c r="C195" s="182"/>
      <c r="D195" s="182"/>
      <c r="E195" s="182"/>
      <c r="F195" s="182"/>
    </row>
    <row r="196" spans="2:6" ht="16.2" x14ac:dyDescent="0.3"/>
    <row r="197" spans="2:6" ht="16.2" x14ac:dyDescent="0.3"/>
    <row r="198" spans="2:6" ht="16.2" x14ac:dyDescent="0.3"/>
    <row r="199" spans="2:6" ht="16.2" x14ac:dyDescent="0.3"/>
    <row r="200" spans="2:6" ht="16.2" x14ac:dyDescent="0.3"/>
    <row r="201" spans="2:6" ht="16.2" x14ac:dyDescent="0.3"/>
    <row r="202" spans="2:6" ht="16.2" x14ac:dyDescent="0.3"/>
    <row r="203" spans="2:6" ht="16.2" x14ac:dyDescent="0.3"/>
    <row r="204" spans="2:6" ht="16.2" x14ac:dyDescent="0.3"/>
    <row r="205" spans="2:6" ht="16.2" x14ac:dyDescent="0.3"/>
    <row r="206" spans="2:6" ht="16.2" x14ac:dyDescent="0.3"/>
    <row r="207" spans="2:6" ht="16.2" x14ac:dyDescent="0.3"/>
    <row r="208" spans="2:6" ht="16.2" x14ac:dyDescent="0.3"/>
    <row r="209" ht="16.2" x14ac:dyDescent="0.3"/>
    <row r="210" ht="16.2" x14ac:dyDescent="0.3"/>
    <row r="211" ht="16.2" x14ac:dyDescent="0.3"/>
    <row r="212" ht="16.2" x14ac:dyDescent="0.3"/>
    <row r="213" ht="16.2" x14ac:dyDescent="0.3"/>
    <row r="214" ht="16.2" x14ac:dyDescent="0.3"/>
    <row r="215" ht="16.2" x14ac:dyDescent="0.3"/>
    <row r="216" ht="16.2" x14ac:dyDescent="0.3"/>
  </sheetData>
  <mergeCells count="17">
    <mergeCell ref="B194:F194"/>
    <mergeCell ref="B192:F192"/>
    <mergeCell ref="B193:F193"/>
    <mergeCell ref="B2:H2"/>
    <mergeCell ref="B3:H3"/>
    <mergeCell ref="B4:H4"/>
    <mergeCell ref="B5:H5"/>
    <mergeCell ref="B6:H6"/>
    <mergeCell ref="B7:H7"/>
    <mergeCell ref="B8:H8"/>
    <mergeCell ref="B189:H189"/>
    <mergeCell ref="B190:H190"/>
    <mergeCell ref="B9:H9"/>
    <mergeCell ref="H61:H69"/>
    <mergeCell ref="H130:H131"/>
    <mergeCell ref="H132:H135"/>
    <mergeCell ref="H142:H144"/>
  </mergeCells>
  <dataValidations count="34">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básico: Volumen/Valor" prompt="Ingrese el nombre del producto básico a la izquierda, incluyendo el volumen o valor._x000a__x000a_Ingrese únicamente números en esta celda. En caso de que sea necesaria otra información, inclúyala en la sección de comentarios" sqref="D79:D90 D104:D109 D100:D102" xr:uid="{00000000-0002-0000-0200-000002000000}">
      <formula1>0</formula1>
    </dataValidation>
    <dataValidation type="list" showInputMessage="1" showErrorMessage="1" promptTitle="Tipo de reporte" prompt="Indique el tipo de presentación de información de entre las siguientes opciones:_x000a__x000a_Divulgación sistemática_x000a_Régimen informativo del EITI_x000a_No disponible_x000a_No se aplica" sqref="D98 D93:D94 D77:D78 D112 D57 D51:D54 D46:D47 D39:D43 D34:D36 D26:D30 D19:D22 D183:D186 D167 D163 D158 D155 D152 D147:D149 D142 D138 D130:D135 D123 D119 D115 D61:D62" xr:uid="{E192EF1E-9B5F-4EB1-BF02-36F681E971D7}">
      <formula1>Reporting_options_list</formula1>
    </dataValidation>
    <dataValidation type="textLength" allowBlank="1" showInputMessage="1" showErrorMessage="1" errorTitle="Por favor, no editar estas celda" error="Por favor, no edite estas celdas" sqref="B93:B95 B112 B127 B123:B124 B119:B120 B115:B116" xr:uid="{D4F2C1B7-E8B6-42EE-B86F-A0243D6AFDD9}">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aciones totales" prompt="Se refiere al total de exportaciones del año correspondiente, incluidos los ingresos de sectores no extractivos._x000a__x000a_Ingrese únicamente números en esta celda. En caso de que sea necesaria otra información, inclúyala en la sección de comentarios" sqref="D174" xr:uid="{7C642FB5-B843-4487-B063-21FFC47CF6AC}">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totales del gobierno" prompt="Se refiere al total de ingresos del gobierno del año correspondiente, incluidos los ingresos de sectores no extractivos._x000a__x000a_Ingrese únicamente números en esta celda. En caso de que sea necesaria otra información, inclúyala en la sección de comentarios" sqref="D172" xr:uid="{CE675DBA-0644-4A5C-BBDA-6E6C8E2AD241}">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Púb.: Act. Extractivas" prompt="Se refiere a los ingresos del gobierno procedentes de actividades extractivas, incluidos los ingresos no conciliados._x000a__x000a_Ingrese únicamente números en esta celda. En caso de que sea necesaria otra información, inclúyala en la sección de comentarios" sqref="D171" xr:uid="{924C8C9F-7671-436F-8D7A-DDAF8452F6F8}">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Interno Bruto" prompt="Se refiere al Producto Bruto Interno, en USD o moneda local a valores corrientes._x000a__x000a_Ingrese únicamente números en esta celda. En caso de que sea necesaria otra información, inclúyala en la sección de comentarios" sqref="D170" xr:uid="{002CC625-2364-4D55-AFF0-819D0C50C826}">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B de actividades extractivas" prompt="Por valor agregado bruto se entiende el número absoluto que representa la porción del PIB correspondiente a actividades extractivas._x000a__x000a_Ingrese únicamente números en esta celda. En caso de que sea necesaria otra información, inclúyala en la sección de " sqref="D168:D169" xr:uid="{7E85E72D-BA05-418F-9613-B3350052F8DF}">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 - act. extractivas" prompt="Se refiere a la porción que ocupan las actividades extractivas en el total de exportaciones de un país, en valores absolutos._x000a__x000a_Ingrese únicamente números en esta celda. En caso de que sea necesaria otra información, inclúyala en la sección de comenta" sqref="D173" xr:uid="{ED4DF579-1686-4281-AC50-CFFF2A86B791}">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total de ingresos._x000a__x000a_Ingrese únicamente números en esta celda. En caso de que sea necesaria otra información, inclúyala en la sección de comentarios" sqref="D164 D159:D160 D156:D157 D153:D154 D116 D139 D124 D120" xr:uid="{F804F85A-1323-4293-B007-2F02CD36D823}">
      <formula1>0</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valor absoluto correspondiente a la porción que ocupan las actividades extractivas en el nivel de empleo formal._x000a__x000a_Ingrese únicamente números en esta celda. En caso de que sea necesaria otra información, inclúyala en" sqref="D177" xr:uid="{8629A22E-18D7-4AAD-9E2C-54ABE8863915}">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total" prompt="Por nivel de empleo se entiende el valor absoluto correspondiente al nivel total de empleo formal._x000a__x000a_Ingrese únicamente números en esta celda. En caso de que sea necesaria otra información, inclúyala en la sección de comentarios" sqref="D178" xr:uid="{D32E1E08-44FE-43BA-868C-56404BB378B3}">
      <formula1>2</formula1>
    </dataValidation>
    <dataValidation type="list" operator="equal" showInputMessage="1" showErrorMessage="1" errorTitle="El contenido ingresado es inváli" error="El contenido ingresado es inválido" promptTitle="Ingrese la unidad" prompt="Ingrese la moneda de acuerdo con el código de divisas ISO de tres letreas." sqref="F179:F180 F168:F174 F124 F143:F144 F120 F116 F164 F159:F160 F156:F157 F153:F154" xr:uid="{AC31C3E7-FBB3-4643-8A12-05F034B46A91}">
      <formula1>Currency_code_list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 sector extractivo" prompt="Ingrese el total de inversiones en el sector extractivo para el Ejercicio Fiscal correspondiente, en USD o moneda local a valores corrientes._x000a__x000a_Podría corresponder, por ejemplo, al total de formación de capital en el sector extractivo." sqref="D179" xr:uid="{B6EA3FF2-B89F-4B2B-B945-54384AFBC68E}">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prompt="Ingrese el total de inversiones en la economía para el Ejercicio Fiscal correspondiente, en USD o moneda local a valores corrientes._x000a__x000a_Podría corresponder, por ejemplo, al total de formación de capital en la economía." sqref="D180" xr:uid="{7832BB4F-2203-437C-94DA-63A7D7BCD388}">
      <formula1>2</formula1>
    </dataValidation>
    <dataValidation type="list" showInputMessage="1" showErrorMessage="1" errorTitle="Se ha ingresado un producto bási" error="Seleccione un producto básico de acuerdo con la lista de productos básicos del menú desplegable" promptTitle="Seleccionar el producto básico" prompt="Seleccione el producto básico del menú desplegable" sqref="B65 B63 B100:B102 B89 B87 B85 B83 B81 B79 B73 B71 B69 B67 B108 B106 B104" xr:uid="{8E4A7729-626F-4674-B975-3B334A3975DE}">
      <formula1>Commodities_list</formula1>
    </dataValidation>
    <dataValidation type="whole" allowBlank="1" showInputMessage="1" showErrorMessage="1" errorTitle="Por favor, no editar estas celda" error="Por favor, no edite estas celdas" sqref="B163:B164 B152:B157 B147:B149 B142:B144 B138:B139 B130:B135 B183:B186" xr:uid="{286182BE-B58B-4B5D-8529-F453ED5F7915}">
      <formula1>10000</formula1>
      <formula2>50000</formula2>
    </dataValidation>
    <dataValidation type="whole" allowBlank="1" showInputMessage="1" showErrorMessage="1" errorTitle="Por favor, no editar estas celda" error="Por favor, no edite estas celdas" sqref="B187:H188 B167:B180" xr:uid="{41BDBFD2-EE60-47A7-B7DF-916D7BB2FB21}">
      <formula1>4</formula1>
      <formula2>5</formula2>
    </dataValidation>
    <dataValidation allowBlank="1" showInputMessage="1" showErrorMessage="1" promptTitle="Nombre del registro" prompt="Ingrese el nombre del Registro de Beneficiarios Reales" sqref="D48" xr:uid="{3ACD06CC-881D-4ACF-957D-1D1389DCCC4F}"/>
    <dataValidation allowBlank="1" showInputMessage="1" showErrorMessage="1" promptTitle="Additional relevant files" prompt="If several files relevant to the report exist, please indicate as such here. If several, please copy this into several rows." sqref="D48" xr:uid="{ACF95B12-CE0D-4155-BB96-D3B1A0319ACF}"/>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porcentaje correspondiente a la porción que ocupan las actividades extractivas en el nivel de empleo formal._x000a__x000a_Ingrese únicamente números en esta celda. En caso de que sea necesaria otra información, inclúyala en la " sqref="F175:F178" xr:uid="{541820E9-9F26-4712-A681-25A67BF16B28}">
      <formula1>0</formula1>
    </dataValidation>
    <dataValidation allowBlank="1" showInputMessage="1" showErrorMessage="1" errorTitle="Por favor, no editar estas celda" error="Por favor, no edite estas celdas" sqref="B158:B160" xr:uid="{07FE9B1E-D8D5-4CDF-B4C7-CACFEBEDBF5D}"/>
    <dataValidation type="whole" allowBlank="1" showInputMessage="1" showErrorMessage="1" errorTitle="No editar estas celdas" error="Por favor, no edite estas celdas" sqref="B191 B189" xr:uid="{E4F00D57-2632-4898-9727-4E3D1C975A91}">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femenino" prompt="Por nivel de empleo se entiende el valor absoluto correspondiente al nivel total de empleo femenino en el sector._x000a__x000a_Ingrese únicamente números en esta celda. En caso de que sea necesaria otra información, inclúyala en la sección de comentarios" sqref="D176" xr:uid="{F0C2DEB4-D0E5-46BE-9B4C-57C232E2EF47}">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masculino" prompt="Por nivel de empleo se entiende el valor absoluto correspondiente al nivel total de empleo masculino en el sector._x000a__x000a_Ingrese únicamente números en esta celda. En caso de que sea necesaria otra información, inclúyala en la sección de comentarios" sqref="D175" xr:uid="{D06DCB01-0C0E-444C-9C6D-1307A8C5A77D}">
      <formula1>2</formula1>
    </dataValidation>
    <dataValidation type="whole" showInputMessage="1" showErrorMessage="1" sqref="A68:C68 A70:C70 A72:C72 A74:C74 B61:B62 A66:C66 A67 A69 A71 A73 B161:D161 F161 B165:D165 F165 D25 F32 D32 F37 D37 F44 D44 F49 D49 F55 D55 B64 C77:C90 F91 F95:F96 B77:B78 E98 B99:G99 B103:G103 C167:C180 D18 F110 C112 F113 B117:D117 F117 B121:D121 F121 C123:C124 F136 C138:C139 F140 B145:D145 F145 B150:D150 C152:C160 C67 C69 C71 C73 C93:C95 B96:D96 H113 C115:C116 C119:C120 B113:D113 C127 C130:C135 C142:C144 C147:C149 B140:D140 C163:C164 F150 F18 F60 B109 B136:D136 C183:C186 C104:C109 H140 H136 H128 H125 H121 H117 H91 H96 E100:E102 G100:G102 H110 C100:C102 I1:I16 H23 F25 D60 C60:C65 A1:A65 B91:D91 B80 B82 B84 B86 B88 B90 H165 H161 H150 H145 H58 H55 H49 H44 H37 H32 A182:A186 F181 G183:G186 E183:E186 B110:D110 G98 B181:D181 H181 B98:C98 B128:D128 B105 B11:F11 B192:F194 B1:H1 B10:H10 B12:H16 G18:G23 B18:C23 E18:E23 D23 F23 G25:G32 B25:C32 E25:E32 E34:E37 G34:G37 B34:C37 B39:C44 E39:E44 G39:G44 G46:G49 B46:C49 E46:E49 E51:E55 G51:G55 B51:C55 B57:C58 D58 F58 E57:E58 G57:G58 E93:E96 G93:G96 E115:E117 G115:G117 G119:G121 E119:E121 E123:E125 F125 B125:D125 G123:G125 G130:G136 E130:E136 G138:G140 E138:E140 G142:G145 E142:E145 E147:E150 G147:G150 E152:E161 G152:G161 G163:G165 E163:E165 E167:E181 G167:G181 E127:G128 B107 E60:E74 G60:G74 B75:H75 A75:A78 G77:G91 E77:E91 G104:G110 E104:E110 G112:G113 E112:E113" xr:uid="{6A93E331-6DF3-4956-AEDE-9E6DEEE23BF9}">
      <formula1>999999</formula1>
      <formula2>99999999</formula2>
    </dataValidation>
    <dataValidation showInputMessage="1" showErrorMessage="1" sqref="B60" xr:uid="{E96A8412-175F-4338-B466-F567B8680AE6}"/>
    <dataValidation type="textLength" allowBlank="1" showInputMessage="1" showErrorMessage="1" sqref="H152:H160 H18:H22 H25:H31 H34:H36 H39:H43 H46:H48 H51:H54 H57 H77:H90 H167:H180 H93:H95 H98:H109 H112 H115:H116 H119:H120 H123:H124 H127 H70:H74 H138:H139 H183:H186 H147:H149 H130 H163:H164 H60:H61" xr:uid="{ECF840E1-BECD-4B6A-B1FB-476E3B5C3F3A}">
      <formula1>0</formula1>
      <formula2>350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Adjudicaciones y transferencias" prompt="Ingrese la cantidad de licencias adjudicadas y transferidas durante el año comprendido._x000a_Ingrese únicamente números en esta celda. En caso de que sea necesaria otra información, inclúyala en la sección de comentarios" sqref="D31" xr:uid="{B194A574-5B45-4E41-BDD2-3357019AB56D}">
      <formula1>0</formula1>
    </dataValidation>
    <dataValidation type="whole" showInputMessage="1" showErrorMessage="1" errorTitle="No editar estas celdas" error="Por favor, no edite estas celdas" sqref="B2:H9 B17:H17 B24:H24 B33:H33 B38:H38 B45:H45 B50:H50 B56:H56 B76:H76 D127 B92:H92 B97:H97 B111:H111 B114:H114 B118:H118 B122:H122 B126:H126 B129:H129 B137:H137 B141:H141 B146:H146 B151:H151 B162:H162 B166:H166 B182:H182 D95 B59:H59" xr:uid="{F30C273A-6525-4313-BF64-AEB86719648F}">
      <formula1>999999</formula1>
      <formula2>99999999</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F63 F65 F67 F69 F71 F73 F79 F81 F83 F85 F87 F89 F100:F102 F104 F106 F108" xr:uid="{1E50F8E2-0B17-4391-BAF8-975C7216C2F1}">
      <formula1>"&lt;Unidad&gt;,Sm3,Sm3 o.e.,Barriles,Toneladas,oz,carats,Pce"</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F51" xr:uid="{DA6100D8-F429-4A06-B1C0-C11515E43150}">
      <formula1>#REF!</formula1>
    </dataValidation>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F51" xr:uid="{23AB2F7E-1013-482C-8573-8EC681673398}">
      <formula1>36161</formula1>
      <formula2>47848</formula2>
    </dataValidation>
    <dataValidation allowBlank="1" showInputMessage="1" showErrorMessage="1" promptTitle="Dirección web del Informe EITI" prompt="Ingrese la dirección web directa del Informe EITI (o carpeta de informes)." sqref="F51" xr:uid="{3C977891-DF9A-4E61-9CA8-6511CDA8FFDC}"/>
  </dataValidations>
  <hyperlinks>
    <hyperlink ref="B17" r:id="rId1" location="r2-1" xr:uid="{5A9E6F2E-F75F-4613-BCE5-DAE3830E9433}"/>
    <hyperlink ref="B24" r:id="rId2" location="r2-2" xr:uid="{9EEB24ED-4F15-4654-A093-9A2CDEC620E7}"/>
    <hyperlink ref="B45" r:id="rId3" location="r2-5" xr:uid="{6AA888B1-2B6A-416B-A3F3-5176DEF23A7F}"/>
    <hyperlink ref="B50" r:id="rId4" location="r2-6" xr:uid="{01F560B5-DE27-4091-8DBC-6C7C65AAAD9C}"/>
    <hyperlink ref="B56" r:id="rId5" location="r3-1" xr:uid="{F4A5A3E8-D564-47C5-9A9D-012B6AE3A183}"/>
    <hyperlink ref="B60" r:id="rId6" xr:uid="{5629E617-97AF-4813-9199-00CF57C8EFE2}"/>
    <hyperlink ref="B76" r:id="rId7" location="r3-3" xr:uid="{596FB6E7-DDDC-4791-B7B5-57254A7E2D63}"/>
    <hyperlink ref="B92" r:id="rId8" location="r4-1" display="Requisito EITI 4.1: Exhaustividad:" xr:uid="{3ADE26BD-6F9B-4348-AE1B-767D65D3197D}"/>
    <hyperlink ref="B97" r:id="rId9" location="r4-2" xr:uid="{68272F0F-4EF2-4643-8191-D3C5F8F82FC8}"/>
    <hyperlink ref="B111" r:id="rId10" location="r4-3" xr:uid="{8976D102-2B57-486D-9F6E-2FED7D5E3EBF}"/>
    <hyperlink ref="B114" r:id="rId11" location="r4-4" xr:uid="{5405BB76-4EFA-4560-98BC-6657DF8888B6}"/>
    <hyperlink ref="B118" r:id="rId12" location="r4-5" xr:uid="{14F16EEB-7A41-435D-81BE-F8C0D6026CBE}"/>
    <hyperlink ref="B122" r:id="rId13" location="r4-6" xr:uid="{72625F05-9538-4F42-9D56-F11D50B66602}"/>
    <hyperlink ref="B126" r:id="rId14" location="r4-8" xr:uid="{85A4A745-4B02-4342-8C89-1E018863F02B}"/>
    <hyperlink ref="B129" r:id="rId15" location="r4-9" xr:uid="{2B3B1BF5-F1B5-43D0-94E1-4C601F40EB9F}"/>
    <hyperlink ref="B141" r:id="rId16" location="r5-2" xr:uid="{5170280F-3A6A-4BCB-A4F4-2983E2A171F0}"/>
    <hyperlink ref="B146" r:id="rId17" location="r5-3" xr:uid="{A14545EF-A821-45E6-A250-E0751C850B03}"/>
    <hyperlink ref="B162" r:id="rId18" location="r6-2" xr:uid="{C5ACF7DA-33DB-4C87-8B71-B502EEF32AB2}"/>
    <hyperlink ref="B166" r:id="rId19" location="r6-3" xr:uid="{82B73FE3-3742-43A3-88AB-0C1130A954A4}"/>
    <hyperlink ref="B151" r:id="rId20" location="r6-1" xr:uid="{D42A866D-00B2-48CB-811E-C36960802287}"/>
    <hyperlink ref="B33" r:id="rId21" location="r2-3" xr:uid="{429489B9-91F4-4508-8126-D671411128E9}"/>
    <hyperlink ref="B168" r:id="rId22" xr:uid="{9467FE18-9DEA-409E-80E9-0E740FA9B773}"/>
    <hyperlink ref="B59" r:id="rId23" location="r3-2" xr:uid="{84C4156F-F452-4B78-8F55-728BC1BE5BBE}"/>
    <hyperlink ref="B182" r:id="rId24" location="r6-4" xr:uid="{BEC9EB93-2091-4E3D-8D24-61E838673103}"/>
    <hyperlink ref="B190:F190" r:id="rId25" display="Give us your feedback or report a conflict in the data! Write to us at  data@eiti.org" xr:uid="{3FA22EFF-FF94-4799-88A3-B6E47F7EA5DF}"/>
    <hyperlink ref="B189:F189" r:id="rId26" display="Puede acceder a la versión más reciente de las plantillas de datos resumidos en https://eiti.org/es/documento/plantilla-datos-resumidos-del-eiti" xr:uid="{DFC4351A-1437-4B57-8F7F-3B63F3CD0A0B}"/>
    <hyperlink ref="B137" r:id="rId27" location="r5-1" xr:uid="{429D3239-C81F-4D5A-A222-0160ECE29C2C}"/>
    <hyperlink ref="B38" r:id="rId28" location="r2-4" xr:uid="{540E7463-F688-4393-80D0-CE06E5F07704}"/>
    <hyperlink ref="F61" r:id="rId29" xr:uid="{CE21FD66-191E-4339-9156-2C870FCC4C93}"/>
    <hyperlink ref="F52" r:id="rId30" display="https://sistemasinternos.eppetroecuador.ec/cuentas/2020/INFORME_RENDICION_DE_CUENTAS_2020.pdf_x000a_" xr:uid="{4434C8CC-FBFA-4CAB-ACA1-E335D08EEF26}"/>
    <hyperlink ref="F62" r:id="rId31" xr:uid="{035EE531-F81C-4C77-B3CF-BA9478CDAA04}"/>
    <hyperlink ref="F135" r:id="rId32" xr:uid="{2FD86099-4FF5-485A-8BEE-DAA5A20D09B4}"/>
    <hyperlink ref="F34" r:id="rId33" xr:uid="{08FB8545-716F-4E12-AA55-C7576B25972B}"/>
    <hyperlink ref="F93" r:id="rId34" xr:uid="{9B4D96BC-CC01-40A1-9525-4E3CAB4E4E87}"/>
    <hyperlink ref="F149" r:id="rId35" xr:uid="{1461F989-C82F-475E-8456-ED5E68A4976F}"/>
  </hyperlinks>
  <pageMargins left="0.25" right="0.25" top="0.75" bottom="0.75" header="0.3" footer="0.3"/>
  <pageSetup paperSize="8" fitToHeight="0" orientation="landscape" horizontalDpi="2400" verticalDpi="2400" r:id="rId36"/>
  <extLst>
    <ext xmlns:x14="http://schemas.microsoft.com/office/spreadsheetml/2009/9/main" uri="{CCE6A557-97BC-4b89-ADB6-D9C93CAAB3DF}">
      <x14:dataValidations xmlns:xm="http://schemas.microsoft.com/office/excel/2006/main" count="1">
        <x14:dataValidation type="list" operator="equal" showInputMessage="1" showErrorMessage="1" errorTitle="El contenido ingresado es inváli" error="El contenido ingresado es inválido" promptTitle="Ingrese la unidad" prompt="Ingrese la moneda de acuerdo con el código de divisas ISO de tres letreas." xr:uid="{46507AB1-60E8-4E9B-919E-721DEE57AC8F}">
          <x14:formula1>
            <xm:f>Lists!$I$11:$I$168</xm:f>
          </x14:formula1>
          <xm:sqref>F109 F107 F105 F74 F72 F70 F68 F66 F64 F90 F88 F86 F84 F82 F80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B1:L167"/>
  <sheetViews>
    <sheetView showGridLines="0" zoomScaleNormal="100" workbookViewId="0">
      <selection activeCell="B115" sqref="B115"/>
    </sheetView>
  </sheetViews>
  <sheetFormatPr defaultColWidth="4" defaultRowHeight="24" customHeight="1" x14ac:dyDescent="0.3"/>
  <cols>
    <col min="1" max="1" width="4" style="17"/>
    <col min="2" max="2" width="48.88671875" style="17" customWidth="1"/>
    <col min="3" max="3" width="44.44140625" style="17" customWidth="1"/>
    <col min="4" max="4" width="38.88671875" style="17" customWidth="1"/>
    <col min="5" max="5" width="23" style="17" customWidth="1"/>
    <col min="6" max="6" width="58.44140625" style="17" customWidth="1"/>
    <col min="7" max="10" width="26.44140625" style="17" customWidth="1"/>
    <col min="11" max="11" width="4" style="17" customWidth="1"/>
    <col min="12" max="33" width="4" style="17"/>
    <col min="34" max="34" width="12.109375" style="17" bestFit="1" customWidth="1"/>
    <col min="35" max="16384" width="4" style="17"/>
  </cols>
  <sheetData>
    <row r="1" spans="2:12" ht="15" x14ac:dyDescent="0.3">
      <c r="B1" s="182"/>
      <c r="C1" s="182"/>
      <c r="D1" s="182"/>
      <c r="E1" s="182"/>
      <c r="F1" s="182"/>
      <c r="G1" s="182"/>
      <c r="H1" s="182"/>
      <c r="I1" s="182"/>
      <c r="J1" s="182"/>
      <c r="K1" s="182"/>
      <c r="L1" s="182"/>
    </row>
    <row r="2" spans="2:12" ht="15" x14ac:dyDescent="0.3">
      <c r="B2" s="252" t="s">
        <v>324</v>
      </c>
      <c r="C2" s="252"/>
      <c r="D2" s="252"/>
      <c r="E2" s="252"/>
      <c r="F2" s="252"/>
      <c r="G2" s="252"/>
      <c r="H2" s="252"/>
      <c r="I2" s="252"/>
      <c r="J2" s="252"/>
      <c r="K2" s="182"/>
      <c r="L2" s="182"/>
    </row>
    <row r="3" spans="2:12" x14ac:dyDescent="0.3">
      <c r="B3" s="253" t="s">
        <v>40</v>
      </c>
      <c r="C3" s="253"/>
      <c r="D3" s="253"/>
      <c r="E3" s="253"/>
      <c r="F3" s="253"/>
      <c r="G3" s="253"/>
      <c r="H3" s="253"/>
      <c r="I3" s="253"/>
      <c r="J3" s="253"/>
      <c r="K3" s="182"/>
      <c r="L3" s="182"/>
    </row>
    <row r="4" spans="2:12" ht="15" customHeight="1" x14ac:dyDescent="0.3">
      <c r="B4" s="255" t="s">
        <v>325</v>
      </c>
      <c r="C4" s="255"/>
      <c r="D4" s="255"/>
      <c r="E4" s="255"/>
      <c r="F4" s="255"/>
      <c r="G4" s="255"/>
      <c r="H4" s="255"/>
      <c r="I4" s="255"/>
      <c r="J4" s="255"/>
      <c r="K4" s="182"/>
      <c r="L4" s="182"/>
    </row>
    <row r="5" spans="2:12" ht="15" customHeight="1" x14ac:dyDescent="0.3">
      <c r="B5" s="255" t="s">
        <v>326</v>
      </c>
      <c r="C5" s="255"/>
      <c r="D5" s="255"/>
      <c r="E5" s="255"/>
      <c r="F5" s="255"/>
      <c r="G5" s="255"/>
      <c r="H5" s="255"/>
      <c r="I5" s="255"/>
      <c r="J5" s="255"/>
      <c r="K5" s="182"/>
      <c r="L5" s="182"/>
    </row>
    <row r="6" spans="2:12" ht="15" customHeight="1" x14ac:dyDescent="0.3">
      <c r="B6" s="255" t="s">
        <v>327</v>
      </c>
      <c r="C6" s="255"/>
      <c r="D6" s="255"/>
      <c r="E6" s="255"/>
      <c r="F6" s="255"/>
      <c r="G6" s="255"/>
      <c r="H6" s="255"/>
      <c r="I6" s="255"/>
      <c r="J6" s="255"/>
      <c r="K6" s="182"/>
      <c r="L6" s="182"/>
    </row>
    <row r="7" spans="2:12" ht="15.6" customHeight="1" x14ac:dyDescent="0.3">
      <c r="B7" s="255" t="s">
        <v>328</v>
      </c>
      <c r="C7" s="255"/>
      <c r="D7" s="255"/>
      <c r="E7" s="255"/>
      <c r="F7" s="255"/>
      <c r="G7" s="255"/>
      <c r="H7" s="255"/>
      <c r="I7" s="255"/>
      <c r="J7" s="255"/>
      <c r="K7" s="182"/>
      <c r="L7" s="182"/>
    </row>
    <row r="8" spans="2:12" ht="15" x14ac:dyDescent="0.35">
      <c r="B8" s="259" t="s">
        <v>329</v>
      </c>
      <c r="C8" s="259"/>
      <c r="D8" s="259"/>
      <c r="E8" s="259"/>
      <c r="F8" s="259"/>
      <c r="G8" s="259"/>
      <c r="H8" s="259"/>
      <c r="I8" s="259"/>
      <c r="J8" s="259"/>
      <c r="K8" s="182"/>
      <c r="L8" s="182"/>
    </row>
    <row r="9" spans="2:12" ht="15" x14ac:dyDescent="0.3">
      <c r="B9" s="182"/>
      <c r="C9" s="182"/>
      <c r="D9" s="182"/>
      <c r="E9" s="182"/>
      <c r="F9" s="182"/>
      <c r="G9" s="182"/>
      <c r="H9" s="182"/>
      <c r="I9" s="182"/>
      <c r="J9" s="182"/>
      <c r="K9" s="182"/>
      <c r="L9" s="182"/>
    </row>
    <row r="10" spans="2:12" x14ac:dyDescent="0.3">
      <c r="B10" s="270" t="s">
        <v>330</v>
      </c>
      <c r="C10" s="270"/>
      <c r="D10" s="270"/>
      <c r="E10" s="270"/>
      <c r="F10" s="270"/>
      <c r="G10" s="270"/>
      <c r="H10" s="270"/>
      <c r="I10" s="270"/>
      <c r="J10" s="270"/>
      <c r="K10" s="182"/>
      <c r="L10" s="182"/>
    </row>
    <row r="11" spans="2:12" s="161" customFormat="1" ht="25.5" customHeight="1" x14ac:dyDescent="0.3">
      <c r="B11" s="271" t="s">
        <v>331</v>
      </c>
      <c r="C11" s="271"/>
      <c r="D11" s="271"/>
      <c r="E11" s="271"/>
      <c r="F11" s="271"/>
      <c r="G11" s="271"/>
      <c r="H11" s="271"/>
      <c r="I11" s="271"/>
      <c r="J11" s="271"/>
    </row>
    <row r="12" spans="2:12" s="29" customFormat="1" ht="15" x14ac:dyDescent="0.3">
      <c r="B12" s="272"/>
      <c r="C12" s="272"/>
      <c r="D12" s="272"/>
      <c r="E12" s="272"/>
      <c r="F12" s="272"/>
      <c r="G12" s="272"/>
      <c r="H12" s="272"/>
      <c r="I12" s="272"/>
      <c r="J12" s="272"/>
    </row>
    <row r="13" spans="2:12" s="29" customFormat="1" ht="18.600000000000001" x14ac:dyDescent="0.3">
      <c r="B13" s="273" t="s">
        <v>332</v>
      </c>
      <c r="C13" s="273"/>
      <c r="D13" s="273"/>
      <c r="E13" s="273"/>
      <c r="F13" s="273"/>
      <c r="G13" s="273"/>
      <c r="H13" s="273"/>
      <c r="I13" s="273"/>
      <c r="J13" s="273"/>
    </row>
    <row r="14" spans="2:12" s="29" customFormat="1" ht="15" x14ac:dyDescent="0.3">
      <c r="B14" s="145" t="s">
        <v>333</v>
      </c>
      <c r="C14" s="145" t="s">
        <v>334</v>
      </c>
      <c r="D14" s="182" t="s">
        <v>335</v>
      </c>
      <c r="E14" s="182" t="s">
        <v>336</v>
      </c>
      <c r="F14" s="146"/>
      <c r="G14" s="147"/>
    </row>
    <row r="15" spans="2:12" s="29" customFormat="1" ht="15" x14ac:dyDescent="0.3">
      <c r="B15" s="29" t="s">
        <v>338</v>
      </c>
      <c r="C15" s="182" t="s">
        <v>339</v>
      </c>
      <c r="D15" s="208" t="s">
        <v>340</v>
      </c>
      <c r="E15" s="236">
        <f>SUMIF(Government_revenues_table[Entidad gubernamental],Government_agencies[[#This Row],[Nombre completo del organismo]],Government_revenues_table[Valor de ingresos])</f>
        <v>595430152.78999996</v>
      </c>
      <c r="F15" s="147"/>
      <c r="G15" s="182"/>
      <c r="J15" s="146"/>
      <c r="K15" s="146"/>
      <c r="L15" s="146"/>
    </row>
    <row r="16" spans="2:12" s="29" customFormat="1" ht="15" x14ac:dyDescent="0.3">
      <c r="B16" s="29" t="s">
        <v>341</v>
      </c>
      <c r="C16" s="182" t="s">
        <v>339</v>
      </c>
      <c r="D16" s="208" t="s">
        <v>342</v>
      </c>
      <c r="E16" s="236">
        <f>SUMIF(Government_revenues_table[Entidad gubernamental],Government_agencies[[#This Row],[Nombre completo del organismo]],Government_revenues_table[Valor de ingresos])</f>
        <v>0</v>
      </c>
      <c r="F16" s="147"/>
      <c r="G16" s="182"/>
      <c r="J16" s="147"/>
      <c r="K16" s="147"/>
      <c r="L16" s="147"/>
    </row>
    <row r="17" spans="2:12" s="29" customFormat="1" ht="15" x14ac:dyDescent="0.3">
      <c r="B17" s="29" t="s">
        <v>343</v>
      </c>
      <c r="C17" s="182" t="s">
        <v>344</v>
      </c>
      <c r="D17" s="208" t="s">
        <v>345</v>
      </c>
      <c r="E17" s="236">
        <f>SUMIF(Government_revenues_table[Entidad gubernamental],Government_agencies[[#This Row],[Nombre completo del organismo]],Government_revenues_table[Valor de ingresos])</f>
        <v>0</v>
      </c>
      <c r="J17" s="147"/>
      <c r="K17" s="147"/>
      <c r="L17" s="147"/>
    </row>
    <row r="18" spans="2:12" s="29" customFormat="1" ht="15" x14ac:dyDescent="0.3">
      <c r="B18" s="29" t="s">
        <v>346</v>
      </c>
      <c r="C18" s="182" t="s">
        <v>344</v>
      </c>
      <c r="D18" s="208" t="s">
        <v>347</v>
      </c>
      <c r="E18" s="236">
        <f>SUMIF(Government_revenues_table[Entidad gubernamental],Government_agencies[[#This Row],[Nombre completo del organismo]],Government_revenues_table[Valor de ingresos])</f>
        <v>0</v>
      </c>
      <c r="J18" s="147"/>
      <c r="K18" s="147"/>
      <c r="L18" s="147"/>
    </row>
    <row r="19" spans="2:12" s="29" customFormat="1" ht="15" x14ac:dyDescent="0.3">
      <c r="B19" s="29" t="s">
        <v>348</v>
      </c>
      <c r="C19" s="182" t="s">
        <v>339</v>
      </c>
      <c r="D19" s="208" t="s">
        <v>349</v>
      </c>
      <c r="E19" s="236">
        <f>SUMIF(Government_revenues_table[Entidad gubernamental],Government_agencies[[#This Row],[Nombre completo del organismo]],Government_revenues_table[Valor de ingresos])</f>
        <v>678785846.26999998</v>
      </c>
      <c r="J19" s="147"/>
      <c r="K19" s="147"/>
      <c r="L19" s="147"/>
    </row>
    <row r="20" spans="2:12" s="29" customFormat="1" ht="15" x14ac:dyDescent="0.3">
      <c r="B20" s="29" t="s">
        <v>350</v>
      </c>
      <c r="C20" s="182" t="s">
        <v>339</v>
      </c>
      <c r="D20" s="208" t="s">
        <v>351</v>
      </c>
      <c r="E20" s="236">
        <f>SUMIF(Government_revenues_table[Entidad gubernamental],Government_agencies[[#This Row],[Nombre completo del organismo]],Government_revenues_table[Valor de ingresos])</f>
        <v>0</v>
      </c>
      <c r="J20" s="147"/>
      <c r="K20" s="147"/>
      <c r="L20" s="147"/>
    </row>
    <row r="21" spans="2:12" s="29" customFormat="1" ht="15" x14ac:dyDescent="0.3">
      <c r="B21" s="29" t="s">
        <v>352</v>
      </c>
      <c r="C21" s="182" t="s">
        <v>339</v>
      </c>
      <c r="D21" s="208" t="s">
        <v>353</v>
      </c>
      <c r="E21" s="236">
        <f>SUMIF(Government_revenues_table[Entidad gubernamental],Government_agencies[[#This Row],[Nombre completo del organismo]],Government_revenues_table[Valor de ingresos])</f>
        <v>0</v>
      </c>
    </row>
    <row r="22" spans="2:12" s="29" customFormat="1" ht="15" x14ac:dyDescent="0.3">
      <c r="C22" s="182"/>
      <c r="D22" s="148"/>
    </row>
    <row r="23" spans="2:12" s="29" customFormat="1" ht="18.600000000000001" x14ac:dyDescent="0.3">
      <c r="B23" s="273" t="s">
        <v>354</v>
      </c>
      <c r="C23" s="273"/>
      <c r="D23" s="273"/>
      <c r="E23" s="273"/>
      <c r="F23" s="273"/>
      <c r="G23" s="273"/>
      <c r="H23" s="273"/>
      <c r="I23" s="273"/>
      <c r="J23" s="273"/>
    </row>
    <row r="24" spans="2:12" s="29" customFormat="1" ht="15" x14ac:dyDescent="0.3">
      <c r="B24" s="274" t="s">
        <v>355</v>
      </c>
      <c r="C24" s="275"/>
      <c r="D24" s="275"/>
      <c r="E24" s="275"/>
    </row>
    <row r="25" spans="2:12" s="29" customFormat="1" ht="15" x14ac:dyDescent="0.3">
      <c r="B25" s="150"/>
      <c r="C25" s="151"/>
      <c r="D25" s="205"/>
      <c r="E25" s="205"/>
    </row>
    <row r="26" spans="2:12" s="29" customFormat="1" ht="15" x14ac:dyDescent="0.3"/>
    <row r="27" spans="2:12" s="29" customFormat="1" ht="15" x14ac:dyDescent="0.3">
      <c r="B27" s="145" t="s">
        <v>523</v>
      </c>
      <c r="C27" s="145" t="s">
        <v>524</v>
      </c>
      <c r="D27" s="182" t="s">
        <v>525</v>
      </c>
      <c r="E27" s="182" t="s">
        <v>526</v>
      </c>
      <c r="F27" s="182" t="s">
        <v>527</v>
      </c>
      <c r="G27" s="182" t="s">
        <v>528</v>
      </c>
      <c r="H27" s="182" t="s">
        <v>529</v>
      </c>
      <c r="I27" s="182" t="s">
        <v>530</v>
      </c>
    </row>
    <row r="28" spans="2:12" s="29" customFormat="1" ht="15" x14ac:dyDescent="0.3">
      <c r="B28" s="182" t="s">
        <v>357</v>
      </c>
      <c r="C28" s="182" t="s">
        <v>531</v>
      </c>
      <c r="D28" s="182" t="s">
        <v>356</v>
      </c>
      <c r="E28" s="182" t="s">
        <v>532</v>
      </c>
      <c r="F28" s="29" t="s">
        <v>533</v>
      </c>
      <c r="G28" s="214" t="s">
        <v>358</v>
      </c>
      <c r="H28" s="149" t="s">
        <v>534</v>
      </c>
      <c r="I28" s="148"/>
    </row>
    <row r="29" spans="2:12" s="29" customFormat="1" ht="15" x14ac:dyDescent="0.3">
      <c r="B29" s="182" t="s">
        <v>360</v>
      </c>
      <c r="C29" s="182" t="s">
        <v>531</v>
      </c>
      <c r="D29" s="182" t="s">
        <v>359</v>
      </c>
      <c r="E29" s="182" t="s">
        <v>532</v>
      </c>
      <c r="F29" s="29" t="s">
        <v>533</v>
      </c>
      <c r="G29" s="214" t="s">
        <v>358</v>
      </c>
      <c r="H29" s="149" t="s">
        <v>534</v>
      </c>
      <c r="I29" s="148"/>
    </row>
    <row r="30" spans="2:12" s="29" customFormat="1" ht="15" x14ac:dyDescent="0.3">
      <c r="B30" s="182" t="s">
        <v>362</v>
      </c>
      <c r="C30" s="182" t="s">
        <v>531</v>
      </c>
      <c r="D30" s="182" t="s">
        <v>361</v>
      </c>
      <c r="E30" s="182" t="s">
        <v>532</v>
      </c>
      <c r="F30" s="29" t="s">
        <v>533</v>
      </c>
      <c r="G30" s="214" t="s">
        <v>358</v>
      </c>
      <c r="H30" s="149" t="s">
        <v>534</v>
      </c>
      <c r="I30" s="148"/>
    </row>
    <row r="31" spans="2:12" s="29" customFormat="1" ht="15" x14ac:dyDescent="0.3">
      <c r="B31" s="182" t="s">
        <v>364</v>
      </c>
      <c r="C31" s="182" t="s">
        <v>531</v>
      </c>
      <c r="D31" s="182" t="s">
        <v>363</v>
      </c>
      <c r="E31" s="182" t="s">
        <v>532</v>
      </c>
      <c r="F31" s="29" t="s">
        <v>533</v>
      </c>
      <c r="G31" s="214" t="s">
        <v>358</v>
      </c>
      <c r="H31" s="149" t="s">
        <v>534</v>
      </c>
      <c r="I31" s="148"/>
    </row>
    <row r="32" spans="2:12" s="29" customFormat="1" ht="15" x14ac:dyDescent="0.3">
      <c r="B32" s="182" t="s">
        <v>366</v>
      </c>
      <c r="C32" s="182" t="s">
        <v>531</v>
      </c>
      <c r="D32" s="182" t="s">
        <v>365</v>
      </c>
      <c r="E32" s="182" t="s">
        <v>532</v>
      </c>
      <c r="F32" s="29" t="s">
        <v>533</v>
      </c>
      <c r="G32" s="214" t="s">
        <v>358</v>
      </c>
      <c r="H32" s="149" t="s">
        <v>534</v>
      </c>
      <c r="I32" s="148"/>
    </row>
    <row r="33" spans="2:9" s="29" customFormat="1" ht="15" x14ac:dyDescent="0.3">
      <c r="B33" s="182" t="s">
        <v>368</v>
      </c>
      <c r="C33" s="182" t="s">
        <v>531</v>
      </c>
      <c r="D33" s="182" t="s">
        <v>367</v>
      </c>
      <c r="E33" s="182" t="s">
        <v>532</v>
      </c>
      <c r="F33" s="29" t="s">
        <v>533</v>
      </c>
      <c r="G33" s="214" t="s">
        <v>358</v>
      </c>
      <c r="H33" s="149" t="s">
        <v>534</v>
      </c>
      <c r="I33" s="148"/>
    </row>
    <row r="34" spans="2:9" s="29" customFormat="1" ht="15" x14ac:dyDescent="0.3">
      <c r="B34" s="182" t="s">
        <v>370</v>
      </c>
      <c r="C34" s="182" t="s">
        <v>531</v>
      </c>
      <c r="D34" s="182" t="s">
        <v>369</v>
      </c>
      <c r="E34" s="182" t="s">
        <v>532</v>
      </c>
      <c r="F34" s="29" t="s">
        <v>533</v>
      </c>
      <c r="G34" s="214" t="s">
        <v>358</v>
      </c>
      <c r="H34" s="149" t="s">
        <v>534</v>
      </c>
      <c r="I34" s="148"/>
    </row>
    <row r="35" spans="2:9" s="29" customFormat="1" ht="15" x14ac:dyDescent="0.3">
      <c r="B35" s="182" t="s">
        <v>372</v>
      </c>
      <c r="C35" s="182" t="s">
        <v>531</v>
      </c>
      <c r="D35" s="182" t="s">
        <v>371</v>
      </c>
      <c r="E35" s="182" t="s">
        <v>532</v>
      </c>
      <c r="F35" s="29" t="s">
        <v>533</v>
      </c>
      <c r="G35" s="214" t="s">
        <v>358</v>
      </c>
      <c r="H35" s="149" t="s">
        <v>534</v>
      </c>
      <c r="I35" s="148"/>
    </row>
    <row r="36" spans="2:9" s="29" customFormat="1" ht="15" x14ac:dyDescent="0.3">
      <c r="B36" s="182" t="s">
        <v>374</v>
      </c>
      <c r="C36" s="182" t="s">
        <v>531</v>
      </c>
      <c r="D36" s="182" t="s">
        <v>373</v>
      </c>
      <c r="E36" s="182" t="s">
        <v>532</v>
      </c>
      <c r="F36" s="29" t="s">
        <v>533</v>
      </c>
      <c r="G36" s="214" t="s">
        <v>358</v>
      </c>
      <c r="H36" s="149" t="s">
        <v>534</v>
      </c>
      <c r="I36" s="148"/>
    </row>
    <row r="37" spans="2:9" s="29" customFormat="1" ht="15" x14ac:dyDescent="0.3">
      <c r="B37" s="182" t="s">
        <v>376</v>
      </c>
      <c r="C37" s="182" t="s">
        <v>531</v>
      </c>
      <c r="D37" s="182" t="s">
        <v>375</v>
      </c>
      <c r="E37" s="182" t="s">
        <v>532</v>
      </c>
      <c r="F37" s="29" t="s">
        <v>533</v>
      </c>
      <c r="G37" s="214" t="s">
        <v>358</v>
      </c>
      <c r="H37" s="149" t="s">
        <v>534</v>
      </c>
      <c r="I37" s="148"/>
    </row>
    <row r="38" spans="2:9" s="29" customFormat="1" ht="15" x14ac:dyDescent="0.3">
      <c r="B38" s="182" t="s">
        <v>378</v>
      </c>
      <c r="C38" s="182" t="s">
        <v>531</v>
      </c>
      <c r="D38" s="182" t="s">
        <v>377</v>
      </c>
      <c r="E38" s="182" t="s">
        <v>532</v>
      </c>
      <c r="F38" s="29" t="s">
        <v>533</v>
      </c>
      <c r="G38" s="214" t="s">
        <v>358</v>
      </c>
      <c r="H38" s="149" t="s">
        <v>534</v>
      </c>
      <c r="I38" s="148"/>
    </row>
    <row r="39" spans="2:9" s="29" customFormat="1" ht="15" x14ac:dyDescent="0.3">
      <c r="B39" s="182" t="s">
        <v>380</v>
      </c>
      <c r="C39" s="182" t="s">
        <v>531</v>
      </c>
      <c r="D39" s="182" t="s">
        <v>379</v>
      </c>
      <c r="E39" s="182" t="s">
        <v>532</v>
      </c>
      <c r="F39" s="29" t="s">
        <v>533</v>
      </c>
      <c r="G39" s="214" t="s">
        <v>358</v>
      </c>
      <c r="H39" s="149" t="s">
        <v>534</v>
      </c>
      <c r="I39" s="148"/>
    </row>
    <row r="40" spans="2:9" s="29" customFormat="1" ht="15" x14ac:dyDescent="0.3">
      <c r="B40" s="182" t="s">
        <v>382</v>
      </c>
      <c r="C40" s="182" t="s">
        <v>531</v>
      </c>
      <c r="D40" s="182" t="s">
        <v>381</v>
      </c>
      <c r="E40" s="182" t="s">
        <v>532</v>
      </c>
      <c r="F40" s="29" t="s">
        <v>535</v>
      </c>
      <c r="G40" s="214" t="s">
        <v>358</v>
      </c>
      <c r="H40" s="149" t="s">
        <v>534</v>
      </c>
      <c r="I40" s="148"/>
    </row>
    <row r="41" spans="2:9" s="29" customFormat="1" ht="15" x14ac:dyDescent="0.3">
      <c r="B41" s="182" t="s">
        <v>384</v>
      </c>
      <c r="C41" s="182" t="s">
        <v>531</v>
      </c>
      <c r="D41" s="182" t="s">
        <v>383</v>
      </c>
      <c r="E41" s="182" t="s">
        <v>532</v>
      </c>
      <c r="F41" s="29" t="s">
        <v>536</v>
      </c>
      <c r="G41" s="214" t="s">
        <v>358</v>
      </c>
      <c r="H41" s="149" t="s">
        <v>534</v>
      </c>
      <c r="I41" s="148"/>
    </row>
    <row r="42" spans="2:9" s="29" customFormat="1" ht="15" x14ac:dyDescent="0.3">
      <c r="B42" s="182" t="s">
        <v>386</v>
      </c>
      <c r="C42" s="182" t="s">
        <v>531</v>
      </c>
      <c r="D42" s="182" t="s">
        <v>385</v>
      </c>
      <c r="E42" s="182" t="s">
        <v>532</v>
      </c>
      <c r="F42" s="29" t="s">
        <v>533</v>
      </c>
      <c r="G42" s="214" t="s">
        <v>358</v>
      </c>
      <c r="H42" s="149" t="s">
        <v>534</v>
      </c>
      <c r="I42" s="148"/>
    </row>
    <row r="43" spans="2:9" s="29" customFormat="1" ht="15" x14ac:dyDescent="0.3">
      <c r="B43" s="182" t="s">
        <v>388</v>
      </c>
      <c r="C43" s="182" t="s">
        <v>531</v>
      </c>
      <c r="D43" s="182" t="s">
        <v>387</v>
      </c>
      <c r="E43" s="182" t="s">
        <v>532</v>
      </c>
      <c r="F43" s="29" t="s">
        <v>533</v>
      </c>
      <c r="G43" s="214" t="s">
        <v>358</v>
      </c>
      <c r="H43" s="149" t="s">
        <v>534</v>
      </c>
      <c r="I43" s="148"/>
    </row>
    <row r="44" spans="2:9" s="29" customFormat="1" ht="15" x14ac:dyDescent="0.3">
      <c r="B44" s="182" t="s">
        <v>390</v>
      </c>
      <c r="C44" s="182" t="s">
        <v>531</v>
      </c>
      <c r="D44" s="182" t="s">
        <v>389</v>
      </c>
      <c r="E44" s="182" t="s">
        <v>532</v>
      </c>
      <c r="F44" s="29" t="s">
        <v>533</v>
      </c>
      <c r="G44" s="214" t="s">
        <v>358</v>
      </c>
      <c r="H44" s="149" t="s">
        <v>534</v>
      </c>
      <c r="I44" s="148"/>
    </row>
    <row r="45" spans="2:9" s="29" customFormat="1" ht="15" x14ac:dyDescent="0.3">
      <c r="B45" s="182" t="s">
        <v>392</v>
      </c>
      <c r="C45" s="182" t="s">
        <v>531</v>
      </c>
      <c r="D45" s="237" t="s">
        <v>391</v>
      </c>
      <c r="E45" s="182" t="s">
        <v>532</v>
      </c>
      <c r="F45" s="29" t="s">
        <v>537</v>
      </c>
      <c r="G45" s="214" t="s">
        <v>358</v>
      </c>
      <c r="H45" s="149" t="s">
        <v>534</v>
      </c>
      <c r="I45" s="148"/>
    </row>
    <row r="46" spans="2:9" s="29" customFormat="1" ht="15" x14ac:dyDescent="0.3">
      <c r="B46" s="182" t="s">
        <v>394</v>
      </c>
      <c r="C46" s="182" t="s">
        <v>531</v>
      </c>
      <c r="D46" s="237" t="s">
        <v>393</v>
      </c>
      <c r="E46" s="182" t="s">
        <v>87</v>
      </c>
      <c r="F46" s="29" t="s">
        <v>538</v>
      </c>
      <c r="G46" s="214" t="s">
        <v>358</v>
      </c>
      <c r="H46" s="149" t="s">
        <v>534</v>
      </c>
      <c r="I46" s="148"/>
    </row>
    <row r="47" spans="2:9" s="29" customFormat="1" ht="15" x14ac:dyDescent="0.3">
      <c r="B47" s="182" t="s">
        <v>396</v>
      </c>
      <c r="C47" s="182" t="s">
        <v>531</v>
      </c>
      <c r="D47" s="237" t="s">
        <v>395</v>
      </c>
      <c r="E47" s="182" t="s">
        <v>87</v>
      </c>
      <c r="F47" s="29" t="s">
        <v>538</v>
      </c>
      <c r="G47" s="214" t="s">
        <v>358</v>
      </c>
      <c r="H47" s="149" t="s">
        <v>534</v>
      </c>
      <c r="I47" s="148"/>
    </row>
    <row r="48" spans="2:9" s="29" customFormat="1" ht="15" x14ac:dyDescent="0.3">
      <c r="B48" s="182" t="s">
        <v>398</v>
      </c>
      <c r="C48" s="182" t="s">
        <v>531</v>
      </c>
      <c r="D48" s="237" t="s">
        <v>397</v>
      </c>
      <c r="E48" s="182" t="s">
        <v>87</v>
      </c>
      <c r="F48" s="29" t="s">
        <v>538</v>
      </c>
      <c r="G48" s="214" t="s">
        <v>358</v>
      </c>
      <c r="H48" s="149" t="s">
        <v>534</v>
      </c>
      <c r="I48" s="148"/>
    </row>
    <row r="49" spans="2:9" s="29" customFormat="1" ht="15" x14ac:dyDescent="0.3">
      <c r="B49" s="182" t="s">
        <v>400</v>
      </c>
      <c r="C49" s="182" t="s">
        <v>531</v>
      </c>
      <c r="D49" s="237" t="s">
        <v>399</v>
      </c>
      <c r="E49" s="182" t="s">
        <v>532</v>
      </c>
      <c r="F49" s="29" t="s">
        <v>533</v>
      </c>
      <c r="G49" s="214" t="s">
        <v>358</v>
      </c>
      <c r="H49" s="149" t="s">
        <v>534</v>
      </c>
      <c r="I49" s="148"/>
    </row>
    <row r="50" spans="2:9" s="29" customFormat="1" ht="15" x14ac:dyDescent="0.3">
      <c r="B50" s="182" t="s">
        <v>402</v>
      </c>
      <c r="C50" s="182" t="s">
        <v>531</v>
      </c>
      <c r="D50" s="237" t="s">
        <v>401</v>
      </c>
      <c r="E50" s="182" t="s">
        <v>87</v>
      </c>
      <c r="F50" s="29" t="s">
        <v>538</v>
      </c>
      <c r="G50" s="214" t="s">
        <v>358</v>
      </c>
      <c r="H50" s="149" t="s">
        <v>534</v>
      </c>
      <c r="I50" s="148"/>
    </row>
    <row r="51" spans="2:9" s="29" customFormat="1" ht="15" x14ac:dyDescent="0.3">
      <c r="B51" s="182" t="s">
        <v>404</v>
      </c>
      <c r="C51" s="182" t="s">
        <v>531</v>
      </c>
      <c r="D51" s="237" t="s">
        <v>403</v>
      </c>
      <c r="E51" s="182" t="s">
        <v>532</v>
      </c>
      <c r="F51" s="29" t="s">
        <v>539</v>
      </c>
      <c r="G51" s="214" t="s">
        <v>358</v>
      </c>
      <c r="H51" s="149" t="s">
        <v>534</v>
      </c>
      <c r="I51" s="148"/>
    </row>
    <row r="52" spans="2:9" s="29" customFormat="1" ht="15" x14ac:dyDescent="0.3">
      <c r="B52" s="182" t="s">
        <v>406</v>
      </c>
      <c r="C52" s="182" t="s">
        <v>531</v>
      </c>
      <c r="D52" s="237" t="s">
        <v>405</v>
      </c>
      <c r="E52" s="182" t="s">
        <v>532</v>
      </c>
      <c r="F52" s="29" t="s">
        <v>533</v>
      </c>
      <c r="G52" s="214" t="s">
        <v>358</v>
      </c>
      <c r="H52" s="149" t="s">
        <v>534</v>
      </c>
      <c r="I52" s="148"/>
    </row>
    <row r="53" spans="2:9" s="29" customFormat="1" ht="15" x14ac:dyDescent="0.3">
      <c r="B53" s="182" t="s">
        <v>408</v>
      </c>
      <c r="C53" s="182" t="s">
        <v>531</v>
      </c>
      <c r="D53" s="237" t="s">
        <v>407</v>
      </c>
      <c r="E53" s="182" t="s">
        <v>87</v>
      </c>
      <c r="F53" s="29" t="s">
        <v>540</v>
      </c>
      <c r="G53" s="214" t="s">
        <v>358</v>
      </c>
      <c r="H53" s="149" t="s">
        <v>534</v>
      </c>
      <c r="I53" s="148"/>
    </row>
    <row r="54" spans="2:9" s="29" customFormat="1" ht="15" x14ac:dyDescent="0.3">
      <c r="B54" s="182" t="s">
        <v>410</v>
      </c>
      <c r="C54" s="182" t="s">
        <v>531</v>
      </c>
      <c r="D54" s="237" t="s">
        <v>409</v>
      </c>
      <c r="E54" s="182" t="s">
        <v>87</v>
      </c>
      <c r="F54" s="29" t="s">
        <v>541</v>
      </c>
      <c r="G54" s="214" t="s">
        <v>358</v>
      </c>
      <c r="H54" s="149" t="s">
        <v>534</v>
      </c>
      <c r="I54" s="148"/>
    </row>
    <row r="55" spans="2:9" s="29" customFormat="1" ht="15" x14ac:dyDescent="0.3">
      <c r="B55" s="182" t="s">
        <v>412</v>
      </c>
      <c r="C55" s="182" t="s">
        <v>531</v>
      </c>
      <c r="D55" s="237" t="s">
        <v>411</v>
      </c>
      <c r="E55" s="182" t="s">
        <v>87</v>
      </c>
      <c r="F55" s="29" t="s">
        <v>538</v>
      </c>
      <c r="G55" s="214" t="s">
        <v>358</v>
      </c>
      <c r="H55" s="149" t="s">
        <v>534</v>
      </c>
      <c r="I55" s="148"/>
    </row>
    <row r="56" spans="2:9" s="29" customFormat="1" ht="15" x14ac:dyDescent="0.3">
      <c r="B56" s="182" t="s">
        <v>414</v>
      </c>
      <c r="C56" s="182" t="s">
        <v>531</v>
      </c>
      <c r="D56" s="237" t="s">
        <v>413</v>
      </c>
      <c r="E56" s="182" t="s">
        <v>87</v>
      </c>
      <c r="F56" s="29" t="s">
        <v>538</v>
      </c>
      <c r="G56" s="214" t="s">
        <v>358</v>
      </c>
      <c r="H56" s="149" t="s">
        <v>534</v>
      </c>
      <c r="I56" s="148"/>
    </row>
    <row r="57" spans="2:9" s="29" customFormat="1" ht="15" x14ac:dyDescent="0.3">
      <c r="B57" s="182" t="s">
        <v>416</v>
      </c>
      <c r="C57" s="182" t="s">
        <v>531</v>
      </c>
      <c r="D57" s="237" t="s">
        <v>415</v>
      </c>
      <c r="E57" s="182" t="s">
        <v>87</v>
      </c>
      <c r="F57" s="29" t="s">
        <v>538</v>
      </c>
      <c r="G57" s="214" t="s">
        <v>358</v>
      </c>
      <c r="H57" s="149" t="s">
        <v>534</v>
      </c>
      <c r="I57" s="148"/>
    </row>
    <row r="58" spans="2:9" s="29" customFormat="1" ht="15" x14ac:dyDescent="0.3">
      <c r="B58" s="182" t="s">
        <v>418</v>
      </c>
      <c r="C58" s="182" t="s">
        <v>531</v>
      </c>
      <c r="D58" s="237" t="s">
        <v>417</v>
      </c>
      <c r="E58" s="182" t="s">
        <v>87</v>
      </c>
      <c r="F58" s="29" t="s">
        <v>538</v>
      </c>
      <c r="G58" s="214" t="s">
        <v>358</v>
      </c>
      <c r="H58" s="149" t="s">
        <v>534</v>
      </c>
      <c r="I58" s="148"/>
    </row>
    <row r="59" spans="2:9" s="29" customFormat="1" ht="15" x14ac:dyDescent="0.3">
      <c r="B59" s="182" t="s">
        <v>420</v>
      </c>
      <c r="C59" s="182" t="s">
        <v>531</v>
      </c>
      <c r="D59" s="237" t="s">
        <v>419</v>
      </c>
      <c r="E59" s="182" t="s">
        <v>87</v>
      </c>
      <c r="F59" s="29" t="s">
        <v>538</v>
      </c>
      <c r="G59" s="214" t="s">
        <v>358</v>
      </c>
      <c r="H59" s="149" t="s">
        <v>534</v>
      </c>
      <c r="I59" s="148"/>
    </row>
    <row r="60" spans="2:9" s="29" customFormat="1" ht="15" x14ac:dyDescent="0.3">
      <c r="B60" s="182" t="s">
        <v>422</v>
      </c>
      <c r="C60" s="182" t="s">
        <v>531</v>
      </c>
      <c r="D60" s="237" t="s">
        <v>421</v>
      </c>
      <c r="E60" s="182" t="s">
        <v>542</v>
      </c>
      <c r="F60" s="29" t="s">
        <v>541</v>
      </c>
      <c r="G60" s="214" t="s">
        <v>358</v>
      </c>
      <c r="H60" s="149" t="s">
        <v>534</v>
      </c>
      <c r="I60" s="148"/>
    </row>
    <row r="61" spans="2:9" s="29" customFormat="1" ht="15" x14ac:dyDescent="0.3">
      <c r="B61" s="182" t="s">
        <v>424</v>
      </c>
      <c r="C61" s="182" t="s">
        <v>531</v>
      </c>
      <c r="D61" s="237" t="s">
        <v>423</v>
      </c>
      <c r="E61" s="182" t="s">
        <v>532</v>
      </c>
      <c r="F61" s="29" t="s">
        <v>533</v>
      </c>
      <c r="G61" s="214" t="s">
        <v>358</v>
      </c>
      <c r="H61" s="149" t="s">
        <v>534</v>
      </c>
      <c r="I61" s="148"/>
    </row>
    <row r="62" spans="2:9" s="29" customFormat="1" ht="15" x14ac:dyDescent="0.3">
      <c r="B62" s="182" t="s">
        <v>426</v>
      </c>
      <c r="C62" s="182" t="s">
        <v>531</v>
      </c>
      <c r="D62" s="237" t="s">
        <v>425</v>
      </c>
      <c r="E62" s="182" t="s">
        <v>532</v>
      </c>
      <c r="F62" s="29" t="s">
        <v>533</v>
      </c>
      <c r="G62" s="214" t="s">
        <v>358</v>
      </c>
      <c r="H62" s="149" t="s">
        <v>534</v>
      </c>
      <c r="I62" s="148"/>
    </row>
    <row r="63" spans="2:9" s="29" customFormat="1" ht="15" x14ac:dyDescent="0.3">
      <c r="B63" s="182" t="s">
        <v>428</v>
      </c>
      <c r="C63" s="182" t="s">
        <v>531</v>
      </c>
      <c r="D63" s="237" t="s">
        <v>427</v>
      </c>
      <c r="E63" s="182" t="s">
        <v>532</v>
      </c>
      <c r="F63" s="29" t="s">
        <v>543</v>
      </c>
      <c r="G63" s="214" t="s">
        <v>358</v>
      </c>
      <c r="H63" s="149" t="s">
        <v>534</v>
      </c>
      <c r="I63" s="148"/>
    </row>
    <row r="64" spans="2:9" s="29" customFormat="1" ht="15" x14ac:dyDescent="0.3">
      <c r="B64" s="182" t="s">
        <v>430</v>
      </c>
      <c r="C64" s="182" t="s">
        <v>531</v>
      </c>
      <c r="D64" s="237" t="s">
        <v>429</v>
      </c>
      <c r="E64" s="182" t="s">
        <v>532</v>
      </c>
      <c r="F64" s="29" t="s">
        <v>543</v>
      </c>
      <c r="G64" s="214" t="s">
        <v>358</v>
      </c>
      <c r="H64" s="149" t="s">
        <v>534</v>
      </c>
      <c r="I64" s="148"/>
    </row>
    <row r="65" spans="2:9" s="29" customFormat="1" ht="15" x14ac:dyDescent="0.3">
      <c r="B65" s="182" t="s">
        <v>432</v>
      </c>
      <c r="C65" s="182" t="s">
        <v>531</v>
      </c>
      <c r="D65" s="237" t="s">
        <v>431</v>
      </c>
      <c r="E65" s="182" t="s">
        <v>532</v>
      </c>
      <c r="F65" s="29" t="s">
        <v>544</v>
      </c>
      <c r="G65" s="214" t="s">
        <v>358</v>
      </c>
      <c r="H65" s="149" t="s">
        <v>534</v>
      </c>
      <c r="I65" s="148"/>
    </row>
    <row r="66" spans="2:9" s="29" customFormat="1" ht="15" x14ac:dyDescent="0.3">
      <c r="B66" s="182" t="s">
        <v>434</v>
      </c>
      <c r="C66" s="182" t="s">
        <v>531</v>
      </c>
      <c r="D66" s="237" t="s">
        <v>433</v>
      </c>
      <c r="E66" s="182" t="s">
        <v>532</v>
      </c>
      <c r="F66" s="29" t="s">
        <v>545</v>
      </c>
      <c r="G66" s="214" t="s">
        <v>358</v>
      </c>
      <c r="H66" s="149" t="s">
        <v>534</v>
      </c>
      <c r="I66" s="148"/>
    </row>
    <row r="67" spans="2:9" s="29" customFormat="1" ht="15" x14ac:dyDescent="0.3">
      <c r="B67" s="182" t="s">
        <v>436</v>
      </c>
      <c r="C67" s="182" t="s">
        <v>531</v>
      </c>
      <c r="D67" s="237" t="s">
        <v>435</v>
      </c>
      <c r="E67" s="182" t="s">
        <v>87</v>
      </c>
      <c r="F67" s="29" t="s">
        <v>540</v>
      </c>
      <c r="G67" s="214" t="s">
        <v>358</v>
      </c>
      <c r="H67" s="149" t="s">
        <v>534</v>
      </c>
      <c r="I67" s="148"/>
    </row>
    <row r="68" spans="2:9" s="29" customFormat="1" ht="15" x14ac:dyDescent="0.3">
      <c r="B68" s="182" t="s">
        <v>438</v>
      </c>
      <c r="C68" s="182" t="s">
        <v>531</v>
      </c>
      <c r="D68" s="237" t="s">
        <v>437</v>
      </c>
      <c r="E68" s="182" t="s">
        <v>88</v>
      </c>
      <c r="F68" s="29" t="s">
        <v>540</v>
      </c>
      <c r="G68" s="214" t="s">
        <v>358</v>
      </c>
      <c r="H68" s="149" t="s">
        <v>534</v>
      </c>
      <c r="I68" s="148"/>
    </row>
    <row r="69" spans="2:9" s="29" customFormat="1" ht="15" x14ac:dyDescent="0.3">
      <c r="B69" s="182" t="s">
        <v>440</v>
      </c>
      <c r="C69" s="182" t="s">
        <v>531</v>
      </c>
      <c r="D69" s="237" t="s">
        <v>439</v>
      </c>
      <c r="E69" s="182" t="s">
        <v>88</v>
      </c>
      <c r="F69" s="29" t="s">
        <v>540</v>
      </c>
      <c r="G69" s="214" t="s">
        <v>358</v>
      </c>
      <c r="H69" s="149" t="s">
        <v>534</v>
      </c>
      <c r="I69" s="148"/>
    </row>
    <row r="70" spans="2:9" s="29" customFormat="1" ht="15" x14ac:dyDescent="0.3">
      <c r="B70" s="182" t="s">
        <v>442</v>
      </c>
      <c r="C70" s="182" t="s">
        <v>531</v>
      </c>
      <c r="D70" s="237" t="s">
        <v>441</v>
      </c>
      <c r="E70" s="182" t="s">
        <v>337</v>
      </c>
      <c r="F70" s="29" t="s">
        <v>546</v>
      </c>
      <c r="G70" s="214" t="s">
        <v>358</v>
      </c>
      <c r="H70" s="149" t="s">
        <v>534</v>
      </c>
      <c r="I70" s="148"/>
    </row>
    <row r="71" spans="2:9" s="29" customFormat="1" ht="15" x14ac:dyDescent="0.3">
      <c r="B71" s="182" t="s">
        <v>444</v>
      </c>
      <c r="C71" s="182" t="s">
        <v>531</v>
      </c>
      <c r="D71" s="237" t="s">
        <v>443</v>
      </c>
      <c r="E71" s="182" t="s">
        <v>87</v>
      </c>
      <c r="F71" s="29" t="s">
        <v>538</v>
      </c>
      <c r="G71" s="214" t="s">
        <v>358</v>
      </c>
      <c r="H71" s="149" t="s">
        <v>534</v>
      </c>
      <c r="I71" s="148"/>
    </row>
    <row r="72" spans="2:9" s="29" customFormat="1" ht="15" x14ac:dyDescent="0.3">
      <c r="B72" s="182" t="s">
        <v>446</v>
      </c>
      <c r="C72" s="182" t="s">
        <v>531</v>
      </c>
      <c r="D72" s="237" t="s">
        <v>445</v>
      </c>
      <c r="E72" s="182" t="s">
        <v>87</v>
      </c>
      <c r="F72" s="29" t="s">
        <v>541</v>
      </c>
      <c r="G72" s="214" t="s">
        <v>358</v>
      </c>
      <c r="H72" s="149" t="s">
        <v>534</v>
      </c>
      <c r="I72" s="148"/>
    </row>
    <row r="73" spans="2:9" s="29" customFormat="1" ht="15" x14ac:dyDescent="0.3">
      <c r="B73" s="182" t="s">
        <v>448</v>
      </c>
      <c r="C73" s="182" t="s">
        <v>531</v>
      </c>
      <c r="D73" s="237" t="s">
        <v>447</v>
      </c>
      <c r="E73" s="182" t="s">
        <v>87</v>
      </c>
      <c r="F73" s="29" t="s">
        <v>541</v>
      </c>
      <c r="G73" s="214" t="s">
        <v>358</v>
      </c>
      <c r="H73" s="149" t="s">
        <v>534</v>
      </c>
      <c r="I73" s="148"/>
    </row>
    <row r="74" spans="2:9" s="29" customFormat="1" ht="15" x14ac:dyDescent="0.3">
      <c r="B74" s="182" t="s">
        <v>450</v>
      </c>
      <c r="C74" s="182" t="s">
        <v>531</v>
      </c>
      <c r="D74" s="237" t="s">
        <v>449</v>
      </c>
      <c r="E74" s="182" t="s">
        <v>532</v>
      </c>
      <c r="F74" s="29" t="s">
        <v>547</v>
      </c>
      <c r="G74" s="214" t="s">
        <v>358</v>
      </c>
      <c r="H74" s="149" t="s">
        <v>534</v>
      </c>
      <c r="I74" s="148"/>
    </row>
    <row r="75" spans="2:9" s="29" customFormat="1" ht="15" x14ac:dyDescent="0.3">
      <c r="B75" s="182" t="s">
        <v>452</v>
      </c>
      <c r="C75" s="182" t="s">
        <v>531</v>
      </c>
      <c r="D75" s="237" t="s">
        <v>451</v>
      </c>
      <c r="E75" s="182" t="s">
        <v>532</v>
      </c>
      <c r="F75" s="29" t="s">
        <v>547</v>
      </c>
      <c r="G75" s="214" t="s">
        <v>358</v>
      </c>
      <c r="H75" s="149" t="s">
        <v>534</v>
      </c>
      <c r="I75" s="148"/>
    </row>
    <row r="76" spans="2:9" s="29" customFormat="1" ht="15" x14ac:dyDescent="0.3">
      <c r="B76" s="182" t="s">
        <v>454</v>
      </c>
      <c r="C76" s="182" t="s">
        <v>531</v>
      </c>
      <c r="D76" s="237" t="s">
        <v>453</v>
      </c>
      <c r="E76" s="182" t="s">
        <v>532</v>
      </c>
      <c r="F76" s="29" t="s">
        <v>536</v>
      </c>
      <c r="G76" s="214" t="s">
        <v>358</v>
      </c>
      <c r="H76" s="149" t="s">
        <v>534</v>
      </c>
      <c r="I76" s="148"/>
    </row>
    <row r="77" spans="2:9" s="29" customFormat="1" ht="15" x14ac:dyDescent="0.3">
      <c r="B77" s="182" t="s">
        <v>456</v>
      </c>
      <c r="C77" s="182" t="s">
        <v>531</v>
      </c>
      <c r="D77" s="237" t="s">
        <v>455</v>
      </c>
      <c r="E77" s="182" t="s">
        <v>532</v>
      </c>
      <c r="F77" s="29" t="s">
        <v>537</v>
      </c>
      <c r="G77" s="214" t="s">
        <v>358</v>
      </c>
      <c r="H77" s="149" t="s">
        <v>534</v>
      </c>
      <c r="I77" s="148"/>
    </row>
    <row r="78" spans="2:9" s="29" customFormat="1" ht="15" x14ac:dyDescent="0.3">
      <c r="B78" s="182" t="s">
        <v>458</v>
      </c>
      <c r="C78" s="182" t="s">
        <v>531</v>
      </c>
      <c r="D78" s="237" t="s">
        <v>457</v>
      </c>
      <c r="E78" s="182" t="s">
        <v>532</v>
      </c>
      <c r="F78" s="29" t="s">
        <v>535</v>
      </c>
      <c r="G78" s="214" t="s">
        <v>358</v>
      </c>
      <c r="H78" s="149" t="s">
        <v>534</v>
      </c>
      <c r="I78" s="148"/>
    </row>
    <row r="79" spans="2:9" s="29" customFormat="1" ht="15" x14ac:dyDescent="0.3">
      <c r="B79" s="182" t="s">
        <v>460</v>
      </c>
      <c r="C79" s="182" t="s">
        <v>531</v>
      </c>
      <c r="D79" s="237" t="s">
        <v>459</v>
      </c>
      <c r="E79" s="182" t="s">
        <v>532</v>
      </c>
      <c r="F79" s="29" t="s">
        <v>533</v>
      </c>
      <c r="G79" s="214" t="s">
        <v>358</v>
      </c>
      <c r="H79" s="149" t="s">
        <v>534</v>
      </c>
      <c r="I79" s="148"/>
    </row>
    <row r="80" spans="2:9" s="29" customFormat="1" ht="15" x14ac:dyDescent="0.3">
      <c r="B80" s="182" t="s">
        <v>462</v>
      </c>
      <c r="C80" s="182" t="s">
        <v>531</v>
      </c>
      <c r="D80" s="237" t="s">
        <v>461</v>
      </c>
      <c r="E80" s="182" t="s">
        <v>532</v>
      </c>
      <c r="F80" s="29" t="s">
        <v>537</v>
      </c>
      <c r="G80" s="214" t="s">
        <v>358</v>
      </c>
      <c r="H80" s="149" t="s">
        <v>534</v>
      </c>
      <c r="I80" s="148"/>
    </row>
    <row r="81" spans="2:9" s="29" customFormat="1" ht="15" x14ac:dyDescent="0.3">
      <c r="B81" s="182" t="s">
        <v>464</v>
      </c>
      <c r="C81" s="182" t="s">
        <v>531</v>
      </c>
      <c r="D81" s="237" t="s">
        <v>463</v>
      </c>
      <c r="E81" s="182" t="s">
        <v>532</v>
      </c>
      <c r="F81" s="29" t="s">
        <v>533</v>
      </c>
      <c r="G81" s="214" t="s">
        <v>358</v>
      </c>
      <c r="H81" s="149" t="s">
        <v>534</v>
      </c>
      <c r="I81" s="148"/>
    </row>
    <row r="82" spans="2:9" s="29" customFormat="1" ht="15" x14ac:dyDescent="0.3">
      <c r="B82" s="182" t="s">
        <v>466</v>
      </c>
      <c r="C82" s="182" t="s">
        <v>531</v>
      </c>
      <c r="D82" s="237" t="s">
        <v>465</v>
      </c>
      <c r="E82" s="182" t="s">
        <v>532</v>
      </c>
      <c r="F82" s="29" t="s">
        <v>543</v>
      </c>
      <c r="G82" s="214" t="s">
        <v>358</v>
      </c>
      <c r="H82" s="149" t="s">
        <v>534</v>
      </c>
      <c r="I82" s="148"/>
    </row>
    <row r="83" spans="2:9" s="29" customFormat="1" ht="15" x14ac:dyDescent="0.3">
      <c r="B83" s="182" t="s">
        <v>468</v>
      </c>
      <c r="C83" s="182" t="s">
        <v>531</v>
      </c>
      <c r="D83" s="237" t="s">
        <v>467</v>
      </c>
      <c r="E83" s="182" t="s">
        <v>532</v>
      </c>
      <c r="F83" s="29" t="s">
        <v>548</v>
      </c>
      <c r="G83" s="214" t="s">
        <v>358</v>
      </c>
      <c r="H83" s="149" t="s">
        <v>534</v>
      </c>
      <c r="I83" s="148"/>
    </row>
    <row r="84" spans="2:9" s="29" customFormat="1" ht="15" x14ac:dyDescent="0.3">
      <c r="B84" s="182" t="s">
        <v>470</v>
      </c>
      <c r="C84" s="182" t="s">
        <v>531</v>
      </c>
      <c r="D84" s="237" t="s">
        <v>469</v>
      </c>
      <c r="E84" s="182" t="s">
        <v>87</v>
      </c>
      <c r="F84" s="29" t="s">
        <v>538</v>
      </c>
      <c r="G84" s="214" t="s">
        <v>358</v>
      </c>
      <c r="H84" s="149" t="s">
        <v>534</v>
      </c>
      <c r="I84" s="148"/>
    </row>
    <row r="85" spans="2:9" s="29" customFormat="1" ht="15" x14ac:dyDescent="0.3">
      <c r="B85" s="182" t="s">
        <v>472</v>
      </c>
      <c r="C85" s="182" t="s">
        <v>531</v>
      </c>
      <c r="D85" s="237" t="s">
        <v>471</v>
      </c>
      <c r="E85" s="182" t="s">
        <v>532</v>
      </c>
      <c r="F85" s="29" t="s">
        <v>537</v>
      </c>
      <c r="G85" s="214" t="s">
        <v>358</v>
      </c>
      <c r="H85" s="149" t="s">
        <v>534</v>
      </c>
      <c r="I85" s="148"/>
    </row>
    <row r="86" spans="2:9" s="29" customFormat="1" ht="15" x14ac:dyDescent="0.3">
      <c r="B86" s="182" t="s">
        <v>474</v>
      </c>
      <c r="C86" s="182" t="s">
        <v>531</v>
      </c>
      <c r="D86" s="237" t="s">
        <v>473</v>
      </c>
      <c r="E86" s="182" t="s">
        <v>87</v>
      </c>
      <c r="F86" s="29" t="s">
        <v>541</v>
      </c>
      <c r="G86" s="214" t="s">
        <v>358</v>
      </c>
      <c r="H86" s="149" t="s">
        <v>534</v>
      </c>
      <c r="I86" s="148"/>
    </row>
    <row r="87" spans="2:9" s="29" customFormat="1" ht="15" x14ac:dyDescent="0.3">
      <c r="B87" s="182" t="s">
        <v>476</v>
      </c>
      <c r="C87" s="182" t="s">
        <v>531</v>
      </c>
      <c r="D87" s="237" t="s">
        <v>475</v>
      </c>
      <c r="E87" s="182" t="s">
        <v>88</v>
      </c>
      <c r="F87" s="29" t="s">
        <v>540</v>
      </c>
      <c r="G87" s="214" t="s">
        <v>358</v>
      </c>
      <c r="H87" s="149" t="s">
        <v>534</v>
      </c>
      <c r="I87" s="148"/>
    </row>
    <row r="88" spans="2:9" s="29" customFormat="1" ht="15" x14ac:dyDescent="0.3">
      <c r="B88" s="182" t="s">
        <v>478</v>
      </c>
      <c r="C88" s="182" t="s">
        <v>531</v>
      </c>
      <c r="D88" s="237" t="s">
        <v>477</v>
      </c>
      <c r="E88" s="182" t="s">
        <v>542</v>
      </c>
      <c r="F88" s="29" t="s">
        <v>541</v>
      </c>
      <c r="G88" s="214" t="s">
        <v>358</v>
      </c>
      <c r="H88" s="149" t="s">
        <v>534</v>
      </c>
      <c r="I88" s="148"/>
    </row>
    <row r="89" spans="2:9" s="29" customFormat="1" ht="15" x14ac:dyDescent="0.3">
      <c r="B89" s="182" t="s">
        <v>480</v>
      </c>
      <c r="C89" s="182" t="s">
        <v>531</v>
      </c>
      <c r="D89" s="237" t="s">
        <v>479</v>
      </c>
      <c r="E89" s="182" t="s">
        <v>542</v>
      </c>
      <c r="F89" s="29" t="s">
        <v>541</v>
      </c>
      <c r="G89" s="214" t="s">
        <v>358</v>
      </c>
      <c r="H89" s="149" t="s">
        <v>534</v>
      </c>
      <c r="I89" s="148"/>
    </row>
    <row r="90" spans="2:9" s="29" customFormat="1" ht="15" x14ac:dyDescent="0.3">
      <c r="B90" s="182" t="s">
        <v>482</v>
      </c>
      <c r="C90" s="182" t="s">
        <v>531</v>
      </c>
      <c r="D90" s="237" t="s">
        <v>481</v>
      </c>
      <c r="E90" s="182" t="s">
        <v>337</v>
      </c>
      <c r="F90" s="29" t="s">
        <v>549</v>
      </c>
      <c r="G90" s="214" t="s">
        <v>358</v>
      </c>
      <c r="H90" s="149" t="s">
        <v>534</v>
      </c>
      <c r="I90" s="148"/>
    </row>
    <row r="91" spans="2:9" s="29" customFormat="1" ht="15" x14ac:dyDescent="0.3">
      <c r="B91" s="182" t="s">
        <v>484</v>
      </c>
      <c r="C91" s="182" t="s">
        <v>531</v>
      </c>
      <c r="D91" s="237" t="s">
        <v>483</v>
      </c>
      <c r="E91" s="182" t="s">
        <v>532</v>
      </c>
      <c r="F91" s="29" t="s">
        <v>543</v>
      </c>
      <c r="G91" s="214" t="s">
        <v>358</v>
      </c>
      <c r="H91" s="149" t="s">
        <v>534</v>
      </c>
      <c r="I91" s="148"/>
    </row>
    <row r="92" spans="2:9" s="29" customFormat="1" ht="15" x14ac:dyDescent="0.3">
      <c r="B92" s="182" t="s">
        <v>486</v>
      </c>
      <c r="C92" s="182" t="s">
        <v>531</v>
      </c>
      <c r="D92" s="237" t="s">
        <v>485</v>
      </c>
      <c r="E92" s="182" t="s">
        <v>532</v>
      </c>
      <c r="F92" s="29" t="s">
        <v>541</v>
      </c>
      <c r="G92" s="214" t="s">
        <v>358</v>
      </c>
      <c r="H92" s="149" t="s">
        <v>534</v>
      </c>
      <c r="I92" s="148"/>
    </row>
    <row r="93" spans="2:9" s="29" customFormat="1" ht="15" x14ac:dyDescent="0.3">
      <c r="B93" s="182" t="s">
        <v>488</v>
      </c>
      <c r="C93" s="182" t="s">
        <v>531</v>
      </c>
      <c r="D93" s="237" t="s">
        <v>487</v>
      </c>
      <c r="E93" s="182" t="s">
        <v>532</v>
      </c>
      <c r="F93" s="29" t="s">
        <v>537</v>
      </c>
      <c r="G93" s="214" t="s">
        <v>358</v>
      </c>
      <c r="H93" s="149" t="s">
        <v>534</v>
      </c>
      <c r="I93" s="148"/>
    </row>
    <row r="94" spans="2:9" s="29" customFormat="1" ht="15" x14ac:dyDescent="0.3">
      <c r="B94" s="182" t="s">
        <v>490</v>
      </c>
      <c r="C94" s="182" t="s">
        <v>531</v>
      </c>
      <c r="D94" s="237" t="s">
        <v>489</v>
      </c>
      <c r="E94" s="182" t="s">
        <v>532</v>
      </c>
      <c r="F94" s="29" t="s">
        <v>543</v>
      </c>
      <c r="G94" s="214" t="s">
        <v>358</v>
      </c>
      <c r="H94" s="149" t="s">
        <v>534</v>
      </c>
      <c r="I94" s="148"/>
    </row>
    <row r="95" spans="2:9" s="29" customFormat="1" ht="15" x14ac:dyDescent="0.3">
      <c r="B95" s="182" t="s">
        <v>492</v>
      </c>
      <c r="C95" s="182" t="s">
        <v>531</v>
      </c>
      <c r="D95" s="237" t="s">
        <v>491</v>
      </c>
      <c r="E95" s="182" t="s">
        <v>532</v>
      </c>
      <c r="F95" s="29" t="s">
        <v>538</v>
      </c>
      <c r="G95" s="214" t="s">
        <v>358</v>
      </c>
      <c r="H95" s="149" t="s">
        <v>534</v>
      </c>
      <c r="I95" s="148"/>
    </row>
    <row r="96" spans="2:9" s="29" customFormat="1" ht="15" x14ac:dyDescent="0.3">
      <c r="B96" s="182" t="s">
        <v>494</v>
      </c>
      <c r="C96" s="182" t="s">
        <v>550</v>
      </c>
      <c r="D96" s="182" t="s">
        <v>493</v>
      </c>
      <c r="E96" s="182" t="s">
        <v>87</v>
      </c>
      <c r="F96" s="29" t="s">
        <v>551</v>
      </c>
      <c r="G96" s="214" t="s">
        <v>495</v>
      </c>
      <c r="H96" s="149" t="s">
        <v>534</v>
      </c>
      <c r="I96" s="148"/>
    </row>
    <row r="97" spans="2:10" s="29" customFormat="1" ht="15" x14ac:dyDescent="0.3">
      <c r="B97" s="182" t="s">
        <v>496</v>
      </c>
      <c r="C97" s="182" t="s">
        <v>550</v>
      </c>
      <c r="D97" s="237" t="s">
        <v>347</v>
      </c>
      <c r="E97" s="182" t="s">
        <v>532</v>
      </c>
      <c r="F97" s="29" t="s">
        <v>552</v>
      </c>
      <c r="G97" s="214" t="s">
        <v>497</v>
      </c>
      <c r="H97" s="149" t="s">
        <v>534</v>
      </c>
      <c r="I97" s="148"/>
    </row>
    <row r="98" spans="2:10" s="29" customFormat="1" ht="15" x14ac:dyDescent="0.3">
      <c r="B98" s="182" t="s">
        <v>499</v>
      </c>
      <c r="C98" s="182" t="s">
        <v>531</v>
      </c>
      <c r="D98" s="182" t="s">
        <v>498</v>
      </c>
      <c r="E98" s="182" t="s">
        <v>532</v>
      </c>
      <c r="F98" s="29" t="s">
        <v>224</v>
      </c>
      <c r="G98" s="214" t="s">
        <v>315</v>
      </c>
      <c r="H98" s="149" t="s">
        <v>534</v>
      </c>
      <c r="I98" s="148"/>
    </row>
    <row r="99" spans="2:10" s="29" customFormat="1" ht="15" x14ac:dyDescent="0.3">
      <c r="B99" s="182" t="s">
        <v>501</v>
      </c>
      <c r="C99" s="182" t="s">
        <v>531</v>
      </c>
      <c r="D99" s="182" t="s">
        <v>500</v>
      </c>
      <c r="E99" s="182" t="s">
        <v>532</v>
      </c>
      <c r="F99" s="29" t="s">
        <v>224</v>
      </c>
      <c r="G99" s="214" t="s">
        <v>315</v>
      </c>
      <c r="H99" s="149" t="s">
        <v>534</v>
      </c>
      <c r="I99" s="148"/>
    </row>
    <row r="100" spans="2:10" s="29" customFormat="1" ht="15" x14ac:dyDescent="0.3">
      <c r="B100" s="182" t="s">
        <v>503</v>
      </c>
      <c r="C100" s="182" t="s">
        <v>531</v>
      </c>
      <c r="D100" s="182" t="s">
        <v>502</v>
      </c>
      <c r="E100" s="182" t="s">
        <v>532</v>
      </c>
      <c r="F100" s="29" t="s">
        <v>224</v>
      </c>
      <c r="G100" s="214" t="s">
        <v>315</v>
      </c>
      <c r="H100" s="149" t="s">
        <v>534</v>
      </c>
      <c r="I100" s="148"/>
    </row>
    <row r="101" spans="2:10" s="29" customFormat="1" ht="15" x14ac:dyDescent="0.3">
      <c r="B101" s="182" t="s">
        <v>505</v>
      </c>
      <c r="C101" s="182" t="s">
        <v>531</v>
      </c>
      <c r="D101" s="237" t="s">
        <v>504</v>
      </c>
      <c r="E101" s="182" t="s">
        <v>87</v>
      </c>
      <c r="F101" s="29" t="s">
        <v>224</v>
      </c>
      <c r="G101" s="214" t="s">
        <v>315</v>
      </c>
      <c r="H101" s="149" t="s">
        <v>534</v>
      </c>
      <c r="I101" s="148"/>
    </row>
    <row r="102" spans="2:10" s="29" customFormat="1" ht="15" x14ac:dyDescent="0.3">
      <c r="B102" s="182" t="s">
        <v>507</v>
      </c>
      <c r="C102" s="182" t="s">
        <v>531</v>
      </c>
      <c r="D102" s="237" t="s">
        <v>506</v>
      </c>
      <c r="E102" s="182" t="s">
        <v>532</v>
      </c>
      <c r="F102" s="29" t="s">
        <v>224</v>
      </c>
      <c r="G102" s="214" t="s">
        <v>315</v>
      </c>
      <c r="H102" s="149" t="s">
        <v>534</v>
      </c>
      <c r="I102" s="148"/>
    </row>
    <row r="103" spans="2:10" s="29" customFormat="1" ht="15" x14ac:dyDescent="0.3">
      <c r="B103" s="182" t="s">
        <v>509</v>
      </c>
      <c r="C103" s="182" t="s">
        <v>531</v>
      </c>
      <c r="D103" s="237" t="s">
        <v>508</v>
      </c>
      <c r="E103" s="182" t="s">
        <v>87</v>
      </c>
      <c r="F103" s="29" t="s">
        <v>224</v>
      </c>
      <c r="G103" s="214" t="s">
        <v>315</v>
      </c>
      <c r="H103" s="149" t="s">
        <v>534</v>
      </c>
      <c r="I103" s="148"/>
    </row>
    <row r="104" spans="2:10" s="29" customFormat="1" ht="15" x14ac:dyDescent="0.3">
      <c r="B104" s="182" t="s">
        <v>511</v>
      </c>
      <c r="C104" s="182" t="s">
        <v>531</v>
      </c>
      <c r="D104" s="237" t="s">
        <v>510</v>
      </c>
      <c r="E104" s="182" t="s">
        <v>87</v>
      </c>
      <c r="F104" s="29" t="s">
        <v>224</v>
      </c>
      <c r="G104" s="214" t="s">
        <v>315</v>
      </c>
      <c r="H104" s="149" t="s">
        <v>534</v>
      </c>
      <c r="I104" s="148"/>
    </row>
    <row r="105" spans="2:10" s="29" customFormat="1" ht="15" x14ac:dyDescent="0.3">
      <c r="B105" s="182" t="s">
        <v>513</v>
      </c>
      <c r="C105" s="182" t="s">
        <v>531</v>
      </c>
      <c r="D105" s="237" t="s">
        <v>512</v>
      </c>
      <c r="E105" s="182" t="s">
        <v>87</v>
      </c>
      <c r="F105" s="29" t="s">
        <v>224</v>
      </c>
      <c r="G105" s="214" t="s">
        <v>315</v>
      </c>
      <c r="H105" s="149" t="s">
        <v>534</v>
      </c>
      <c r="I105" s="148"/>
    </row>
    <row r="106" spans="2:10" s="29" customFormat="1" ht="15" x14ac:dyDescent="0.3">
      <c r="B106" s="182" t="s">
        <v>515</v>
      </c>
      <c r="C106" s="182" t="s">
        <v>531</v>
      </c>
      <c r="D106" s="237" t="s">
        <v>514</v>
      </c>
      <c r="E106" s="182" t="s">
        <v>87</v>
      </c>
      <c r="F106" s="29" t="s">
        <v>224</v>
      </c>
      <c r="G106" s="214" t="s">
        <v>315</v>
      </c>
      <c r="H106" s="149" t="s">
        <v>534</v>
      </c>
      <c r="I106" s="148"/>
    </row>
    <row r="107" spans="2:10" s="29" customFormat="1" ht="15" x14ac:dyDescent="0.3">
      <c r="B107" s="182" t="s">
        <v>515</v>
      </c>
      <c r="C107" s="182" t="s">
        <v>531</v>
      </c>
      <c r="D107" s="237" t="s">
        <v>516</v>
      </c>
      <c r="E107" s="182" t="s">
        <v>87</v>
      </c>
      <c r="F107" s="29" t="s">
        <v>224</v>
      </c>
      <c r="G107" s="214" t="s">
        <v>315</v>
      </c>
      <c r="H107" s="149" t="s">
        <v>534</v>
      </c>
      <c r="I107" s="148"/>
    </row>
    <row r="108" spans="2:10" s="29" customFormat="1" ht="15" x14ac:dyDescent="0.3">
      <c r="B108" s="182" t="s">
        <v>518</v>
      </c>
      <c r="C108" s="182" t="s">
        <v>531</v>
      </c>
      <c r="D108" s="237" t="s">
        <v>517</v>
      </c>
      <c r="E108" s="182" t="s">
        <v>87</v>
      </c>
      <c r="F108" s="29" t="s">
        <v>224</v>
      </c>
      <c r="G108" s="214" t="s">
        <v>315</v>
      </c>
      <c r="H108" s="149" t="s">
        <v>534</v>
      </c>
      <c r="I108" s="148"/>
    </row>
    <row r="109" spans="2:10" s="29" customFormat="1" ht="15" x14ac:dyDescent="0.3">
      <c r="B109" s="182" t="s">
        <v>520</v>
      </c>
      <c r="C109" s="182" t="s">
        <v>531</v>
      </c>
      <c r="D109" s="237" t="s">
        <v>519</v>
      </c>
      <c r="E109" s="182" t="s">
        <v>532</v>
      </c>
      <c r="F109" s="29" t="s">
        <v>224</v>
      </c>
      <c r="G109" s="214" t="s">
        <v>315</v>
      </c>
      <c r="H109" s="149" t="s">
        <v>534</v>
      </c>
      <c r="I109" s="148"/>
    </row>
    <row r="110" spans="2:10" s="29" customFormat="1" ht="15" x14ac:dyDescent="0.3">
      <c r="B110" s="182" t="s">
        <v>522</v>
      </c>
      <c r="C110" s="182" t="s">
        <v>531</v>
      </c>
      <c r="D110" s="237" t="s">
        <v>521</v>
      </c>
      <c r="E110" s="182" t="s">
        <v>87</v>
      </c>
      <c r="F110" s="29" t="s">
        <v>224</v>
      </c>
      <c r="G110" s="214" t="s">
        <v>315</v>
      </c>
      <c r="H110" s="149" t="s">
        <v>534</v>
      </c>
      <c r="I110" s="148"/>
    </row>
    <row r="111" spans="2:10" s="29" customFormat="1" ht="15" x14ac:dyDescent="0.3">
      <c r="C111" s="182"/>
      <c r="F111" s="149"/>
      <c r="G111" s="149"/>
    </row>
    <row r="112" spans="2:10" s="29" customFormat="1" ht="18.600000000000001" x14ac:dyDescent="0.3">
      <c r="B112" s="273" t="s">
        <v>553</v>
      </c>
      <c r="C112" s="273"/>
      <c r="D112" s="273"/>
      <c r="E112" s="273"/>
      <c r="F112" s="273"/>
      <c r="G112" s="273"/>
      <c r="H112" s="273"/>
      <c r="I112" s="273"/>
      <c r="J112" s="273"/>
    </row>
    <row r="113" spans="2:10" s="29" customFormat="1" ht="15" x14ac:dyDescent="0.35">
      <c r="B113" s="145" t="s">
        <v>554</v>
      </c>
      <c r="C113" s="197" t="s">
        <v>555</v>
      </c>
      <c r="D113" s="197" t="s">
        <v>556</v>
      </c>
      <c r="E113" s="197" t="s">
        <v>557</v>
      </c>
      <c r="F113" s="182" t="s">
        <v>558</v>
      </c>
      <c r="G113" s="182" t="s">
        <v>559</v>
      </c>
      <c r="H113" s="182" t="s">
        <v>560</v>
      </c>
      <c r="I113" s="182" t="s">
        <v>561</v>
      </c>
      <c r="J113" s="182" t="s">
        <v>562</v>
      </c>
    </row>
    <row r="114" spans="2:10" s="29" customFormat="1" ht="15" x14ac:dyDescent="0.35">
      <c r="B114" s="182" t="s">
        <v>563</v>
      </c>
      <c r="C114" s="197" t="s">
        <v>564</v>
      </c>
      <c r="D114" s="197" t="s">
        <v>565</v>
      </c>
      <c r="E114" s="197" t="s">
        <v>566</v>
      </c>
      <c r="F114" s="197" t="s">
        <v>567</v>
      </c>
      <c r="G114" s="197">
        <v>5900</v>
      </c>
      <c r="H114" s="197" t="s">
        <v>568</v>
      </c>
      <c r="I114" s="197" t="s">
        <v>564</v>
      </c>
      <c r="J114" s="197" t="s">
        <v>564</v>
      </c>
    </row>
    <row r="115" spans="2:10" s="29" customFormat="1" ht="15" x14ac:dyDescent="0.35">
      <c r="B115" s="299" t="s">
        <v>569</v>
      </c>
      <c r="C115" s="197" t="s">
        <v>564</v>
      </c>
      <c r="D115" s="197" t="s">
        <v>570</v>
      </c>
      <c r="E115" s="197" t="s">
        <v>571</v>
      </c>
      <c r="F115" s="197" t="s">
        <v>572</v>
      </c>
      <c r="G115" s="197">
        <v>0.56999999999999995</v>
      </c>
      <c r="H115" s="197" t="s">
        <v>568</v>
      </c>
      <c r="I115" s="197" t="s">
        <v>564</v>
      </c>
      <c r="J115" s="197" t="s">
        <v>564</v>
      </c>
    </row>
    <row r="116" spans="2:10" s="29" customFormat="1" ht="15" x14ac:dyDescent="0.35">
      <c r="B116" s="182" t="s">
        <v>573</v>
      </c>
      <c r="C116" s="197" t="s">
        <v>564</v>
      </c>
      <c r="D116" s="197" t="s">
        <v>574</v>
      </c>
      <c r="E116" s="197" t="s">
        <v>571</v>
      </c>
      <c r="F116" s="197" t="s">
        <v>572</v>
      </c>
      <c r="G116" s="197">
        <v>4.0999999999999996</v>
      </c>
      <c r="H116" s="197" t="s">
        <v>568</v>
      </c>
      <c r="I116" s="197" t="s">
        <v>564</v>
      </c>
      <c r="J116" s="197" t="s">
        <v>564</v>
      </c>
    </row>
    <row r="117" spans="2:10" s="29" customFormat="1" ht="15" x14ac:dyDescent="0.35">
      <c r="B117" s="182" t="s">
        <v>575</v>
      </c>
      <c r="C117" s="197" t="s">
        <v>564</v>
      </c>
      <c r="D117" s="197" t="s">
        <v>576</v>
      </c>
      <c r="E117" s="197" t="s">
        <v>577</v>
      </c>
      <c r="F117" s="197" t="s">
        <v>578</v>
      </c>
      <c r="G117" s="197" t="s">
        <v>579</v>
      </c>
      <c r="H117" s="197" t="s">
        <v>568</v>
      </c>
      <c r="I117" s="197" t="s">
        <v>564</v>
      </c>
      <c r="J117" s="197" t="s">
        <v>564</v>
      </c>
    </row>
    <row r="118" spans="2:10" s="29" customFormat="1" ht="15" x14ac:dyDescent="0.35">
      <c r="B118" s="182" t="s">
        <v>580</v>
      </c>
      <c r="C118" s="197" t="s">
        <v>564</v>
      </c>
      <c r="D118" s="197" t="s">
        <v>581</v>
      </c>
      <c r="E118" s="197" t="s">
        <v>571</v>
      </c>
      <c r="F118" s="197" t="s">
        <v>572</v>
      </c>
      <c r="G118" s="197">
        <v>2.36</v>
      </c>
      <c r="H118" s="197" t="s">
        <v>568</v>
      </c>
      <c r="I118" s="197" t="s">
        <v>564</v>
      </c>
      <c r="J118" s="197" t="s">
        <v>564</v>
      </c>
    </row>
    <row r="119" spans="2:10" s="29" customFormat="1" ht="15" x14ac:dyDescent="0.35">
      <c r="B119" s="24" t="s">
        <v>582</v>
      </c>
      <c r="C119" s="197" t="s">
        <v>564</v>
      </c>
      <c r="D119" s="197" t="s">
        <v>583</v>
      </c>
      <c r="E119" s="197" t="s">
        <v>571</v>
      </c>
      <c r="F119" s="197" t="s">
        <v>572</v>
      </c>
      <c r="G119" s="197" t="s">
        <v>564</v>
      </c>
      <c r="H119" s="197" t="s">
        <v>564</v>
      </c>
      <c r="I119" s="197" t="s">
        <v>564</v>
      </c>
      <c r="J119" s="197" t="s">
        <v>564</v>
      </c>
    </row>
    <row r="120" spans="2:10" s="29" customFormat="1" ht="15" x14ac:dyDescent="0.35">
      <c r="B120" s="182" t="s">
        <v>584</v>
      </c>
      <c r="C120" s="197" t="s">
        <v>564</v>
      </c>
      <c r="D120" s="197" t="s">
        <v>585</v>
      </c>
      <c r="E120" s="197" t="s">
        <v>564</v>
      </c>
      <c r="F120" s="197" t="s">
        <v>572</v>
      </c>
      <c r="G120" s="197" t="s">
        <v>564</v>
      </c>
      <c r="H120" s="197" t="s">
        <v>564</v>
      </c>
      <c r="I120" s="197" t="s">
        <v>564</v>
      </c>
      <c r="J120" s="197" t="s">
        <v>564</v>
      </c>
    </row>
    <row r="121" spans="2:10" ht="15" x14ac:dyDescent="0.35">
      <c r="B121" s="182" t="s">
        <v>586</v>
      </c>
      <c r="C121" s="197" t="s">
        <v>564</v>
      </c>
      <c r="D121" s="197" t="s">
        <v>587</v>
      </c>
      <c r="E121" s="197" t="s">
        <v>588</v>
      </c>
      <c r="F121" s="197" t="s">
        <v>572</v>
      </c>
      <c r="G121" s="197" t="s">
        <v>589</v>
      </c>
      <c r="H121" s="197" t="s">
        <v>590</v>
      </c>
      <c r="I121" s="197" t="s">
        <v>564</v>
      </c>
      <c r="J121" s="197" t="s">
        <v>564</v>
      </c>
    </row>
    <row r="122" spans="2:10" ht="15" x14ac:dyDescent="0.35">
      <c r="B122" s="182" t="s">
        <v>591</v>
      </c>
      <c r="C122" s="197" t="s">
        <v>564</v>
      </c>
      <c r="D122" s="197" t="s">
        <v>592</v>
      </c>
      <c r="E122" s="197" t="s">
        <v>577</v>
      </c>
      <c r="F122" s="197" t="s">
        <v>578</v>
      </c>
      <c r="G122" s="197" t="s">
        <v>593</v>
      </c>
      <c r="H122" s="197" t="s">
        <v>568</v>
      </c>
      <c r="I122" s="197" t="s">
        <v>564</v>
      </c>
      <c r="J122" s="197" t="s">
        <v>564</v>
      </c>
    </row>
    <row r="123" spans="2:10" ht="15" x14ac:dyDescent="0.35">
      <c r="B123" s="182" t="s">
        <v>594</v>
      </c>
      <c r="C123" s="197" t="s">
        <v>564</v>
      </c>
      <c r="D123" s="197" t="s">
        <v>595</v>
      </c>
      <c r="E123" s="197" t="s">
        <v>566</v>
      </c>
      <c r="F123" s="197" t="s">
        <v>572</v>
      </c>
      <c r="G123" s="197" t="s">
        <v>596</v>
      </c>
      <c r="H123" s="197" t="s">
        <v>568</v>
      </c>
      <c r="I123" s="197" t="s">
        <v>564</v>
      </c>
      <c r="J123" s="197" t="s">
        <v>564</v>
      </c>
    </row>
    <row r="124" spans="2:10" s="29" customFormat="1" ht="15.6" thickBot="1" x14ac:dyDescent="0.35">
      <c r="B124" s="94"/>
      <c r="C124" s="68"/>
      <c r="D124" s="69"/>
      <c r="E124" s="68"/>
      <c r="F124" s="79"/>
      <c r="G124" s="79"/>
      <c r="H124" s="79"/>
      <c r="I124" s="79"/>
      <c r="J124" s="79"/>
    </row>
    <row r="125" spans="2:10" ht="15" x14ac:dyDescent="0.3">
      <c r="B125" s="24"/>
      <c r="C125" s="24"/>
      <c r="D125" s="24"/>
      <c r="E125" s="24"/>
      <c r="F125" s="182"/>
      <c r="G125" s="182"/>
      <c r="H125" s="182"/>
      <c r="I125" s="182"/>
      <c r="J125" s="182"/>
    </row>
    <row r="126" spans="2:10" s="29" customFormat="1" ht="15.6" thickBot="1" x14ac:dyDescent="0.35">
      <c r="B126" s="262" t="s">
        <v>33</v>
      </c>
      <c r="C126" s="263"/>
      <c r="D126" s="263"/>
      <c r="E126" s="263"/>
      <c r="F126" s="263"/>
      <c r="G126" s="263"/>
      <c r="H126" s="263"/>
      <c r="I126" s="263"/>
      <c r="J126" s="263"/>
    </row>
    <row r="127" spans="2:10" s="29" customFormat="1" ht="15" x14ac:dyDescent="0.3">
      <c r="B127" s="264" t="s">
        <v>34</v>
      </c>
      <c r="C127" s="265"/>
      <c r="D127" s="265"/>
      <c r="E127" s="265"/>
      <c r="F127" s="265"/>
      <c r="G127" s="265"/>
      <c r="H127" s="265"/>
      <c r="I127" s="265"/>
      <c r="J127" s="265"/>
    </row>
    <row r="128" spans="2:10" ht="15.6" thickBot="1" x14ac:dyDescent="0.35">
      <c r="B128" s="24"/>
      <c r="C128" s="24"/>
      <c r="D128" s="24"/>
      <c r="E128" s="24"/>
      <c r="F128" s="182"/>
      <c r="G128" s="188"/>
      <c r="H128" s="188"/>
      <c r="I128" s="188"/>
      <c r="J128" s="188"/>
    </row>
    <row r="129" spans="2:10" ht="15" x14ac:dyDescent="0.3">
      <c r="B129" s="258" t="s">
        <v>35</v>
      </c>
      <c r="C129" s="258"/>
      <c r="D129" s="258"/>
      <c r="E129" s="258"/>
      <c r="F129" s="258"/>
      <c r="G129" s="182"/>
      <c r="H129" s="182"/>
      <c r="I129" s="238"/>
      <c r="J129" s="238"/>
    </row>
    <row r="130" spans="2:10" ht="15" customHeight="1" x14ac:dyDescent="0.3">
      <c r="B130" s="243" t="s">
        <v>36</v>
      </c>
      <c r="C130" s="243"/>
      <c r="D130" s="243"/>
      <c r="E130" s="243"/>
      <c r="F130" s="243"/>
      <c r="G130" s="238"/>
      <c r="H130" s="238"/>
      <c r="I130" s="238"/>
      <c r="J130" s="238"/>
    </row>
    <row r="131" spans="2:10" ht="15" x14ac:dyDescent="0.3">
      <c r="B131" s="251" t="s">
        <v>38</v>
      </c>
      <c r="C131" s="251"/>
      <c r="D131" s="251"/>
      <c r="E131" s="251"/>
      <c r="F131" s="251"/>
      <c r="G131" s="182"/>
      <c r="H131" s="182"/>
      <c r="I131" s="182"/>
      <c r="J131" s="182"/>
    </row>
    <row r="132" spans="2:10" ht="15" x14ac:dyDescent="0.3">
      <c r="B132" s="182"/>
      <c r="C132" s="182"/>
      <c r="D132" s="182"/>
      <c r="E132" s="182"/>
      <c r="F132" s="182"/>
      <c r="G132" s="182"/>
      <c r="H132" s="182"/>
      <c r="I132" s="182"/>
      <c r="J132" s="182"/>
    </row>
    <row r="133" spans="2:10" ht="15" x14ac:dyDescent="0.3">
      <c r="B133" s="182"/>
      <c r="C133" s="182"/>
      <c r="D133" s="182"/>
      <c r="E133" s="182"/>
      <c r="F133" s="182"/>
      <c r="G133" s="182"/>
      <c r="H133" s="182"/>
      <c r="I133" s="182"/>
      <c r="J133" s="182"/>
    </row>
    <row r="134" spans="2:10" s="29" customFormat="1" ht="15" x14ac:dyDescent="0.3">
      <c r="B134" s="182"/>
      <c r="C134" s="182"/>
      <c r="D134" s="182"/>
      <c r="E134" s="182"/>
    </row>
    <row r="135" spans="2:10" ht="15" x14ac:dyDescent="0.3">
      <c r="B135" s="182"/>
      <c r="C135" s="182"/>
      <c r="D135" s="182"/>
      <c r="E135" s="182"/>
      <c r="F135" s="182"/>
      <c r="G135" s="182"/>
      <c r="H135" s="182"/>
      <c r="I135" s="182"/>
      <c r="J135" s="182"/>
    </row>
    <row r="136" spans="2:10" ht="15" x14ac:dyDescent="0.3">
      <c r="B136" s="182"/>
      <c r="C136" s="182"/>
      <c r="D136" s="182"/>
      <c r="E136" s="182"/>
      <c r="F136" s="182"/>
      <c r="G136" s="182"/>
      <c r="H136" s="182"/>
      <c r="I136" s="182"/>
      <c r="J136" s="182"/>
    </row>
    <row r="137" spans="2:10" ht="15" x14ac:dyDescent="0.3">
      <c r="B137" s="182"/>
      <c r="C137" s="182"/>
      <c r="D137" s="182"/>
      <c r="E137" s="182"/>
      <c r="F137" s="182"/>
      <c r="G137" s="182"/>
      <c r="H137" s="182"/>
      <c r="I137" s="182"/>
      <c r="J137" s="182"/>
    </row>
    <row r="138" spans="2:10" ht="15" x14ac:dyDescent="0.3">
      <c r="B138" s="182"/>
      <c r="C138" s="182"/>
      <c r="D138" s="182"/>
      <c r="E138" s="182"/>
      <c r="F138" s="182"/>
      <c r="G138" s="182"/>
      <c r="H138" s="182"/>
      <c r="I138" s="182"/>
      <c r="J138" s="182"/>
    </row>
    <row r="139" spans="2:10" ht="15" x14ac:dyDescent="0.3">
      <c r="B139" s="182"/>
      <c r="C139" s="182"/>
      <c r="D139" s="182"/>
      <c r="E139" s="182"/>
      <c r="F139" s="182"/>
      <c r="G139" s="182"/>
      <c r="H139" s="182"/>
      <c r="I139" s="182"/>
      <c r="J139" s="182"/>
    </row>
    <row r="140" spans="2:10" ht="15" x14ac:dyDescent="0.3">
      <c r="B140" s="182"/>
      <c r="C140" s="182"/>
      <c r="D140" s="182"/>
      <c r="E140" s="182"/>
      <c r="F140" s="182"/>
      <c r="G140" s="182"/>
      <c r="H140" s="182"/>
      <c r="I140" s="182"/>
      <c r="J140" s="182"/>
    </row>
    <row r="141" spans="2:10" ht="15" x14ac:dyDescent="0.3">
      <c r="B141" s="182"/>
      <c r="C141" s="182"/>
      <c r="D141" s="182"/>
      <c r="E141" s="182"/>
      <c r="F141" s="182"/>
      <c r="G141" s="182"/>
      <c r="H141" s="182"/>
      <c r="I141" s="182"/>
      <c r="J141" s="182"/>
    </row>
    <row r="142" spans="2:10" ht="15" customHeight="1" x14ac:dyDescent="0.3"/>
    <row r="143" spans="2:10" ht="15" customHeight="1" x14ac:dyDescent="0.3"/>
    <row r="144" spans="2:10" ht="15" x14ac:dyDescent="0.3"/>
    <row r="145" ht="15" x14ac:dyDescent="0.3"/>
    <row r="146" ht="18.75" customHeight="1" x14ac:dyDescent="0.3"/>
    <row r="147" ht="15" x14ac:dyDescent="0.3"/>
    <row r="148" ht="15" x14ac:dyDescent="0.3"/>
    <row r="149" ht="15" x14ac:dyDescent="0.3"/>
    <row r="150" ht="15" x14ac:dyDescent="0.3"/>
    <row r="151" ht="15" x14ac:dyDescent="0.3"/>
    <row r="152" ht="15" x14ac:dyDescent="0.3"/>
    <row r="153" ht="15" x14ac:dyDescent="0.3"/>
    <row r="154" ht="15" x14ac:dyDescent="0.3"/>
    <row r="155" ht="15" x14ac:dyDescent="0.3"/>
    <row r="156" ht="15" x14ac:dyDescent="0.3"/>
    <row r="157" ht="15" x14ac:dyDescent="0.3"/>
    <row r="158" ht="15" x14ac:dyDescent="0.3"/>
    <row r="159" ht="15" x14ac:dyDescent="0.3"/>
    <row r="160" ht="15" x14ac:dyDescent="0.3"/>
    <row r="161" ht="15" x14ac:dyDescent="0.3"/>
    <row r="162" ht="15" x14ac:dyDescent="0.3"/>
    <row r="163" ht="15" x14ac:dyDescent="0.3"/>
    <row r="164" ht="15" x14ac:dyDescent="0.3"/>
    <row r="165" ht="15" x14ac:dyDescent="0.3"/>
    <row r="166" ht="15" x14ac:dyDescent="0.3"/>
    <row r="167" ht="15" x14ac:dyDescent="0.3"/>
  </sheetData>
  <mergeCells count="19">
    <mergeCell ref="B2:J2"/>
    <mergeCell ref="B3:J3"/>
    <mergeCell ref="B4:J4"/>
    <mergeCell ref="B5:J5"/>
    <mergeCell ref="B6:J6"/>
    <mergeCell ref="B130:F130"/>
    <mergeCell ref="B131:F131"/>
    <mergeCell ref="B7:J7"/>
    <mergeCell ref="B8:J8"/>
    <mergeCell ref="B10:J10"/>
    <mergeCell ref="B11:J11"/>
    <mergeCell ref="B12:J12"/>
    <mergeCell ref="B112:J112"/>
    <mergeCell ref="B126:J126"/>
    <mergeCell ref="B127:J127"/>
    <mergeCell ref="B13:J13"/>
    <mergeCell ref="B23:J23"/>
    <mergeCell ref="B129:F129"/>
    <mergeCell ref="B24:E24"/>
  </mergeCells>
  <dataValidations count="21">
    <dataValidation allowBlank="1" showInputMessage="1" showErrorMessage="1" promptTitle="Número de referencia" prompt="Ingrese el número de referencia del acuerdo legal: contrato, licencia, arrendamiento, concesión…" sqref="C114:C123 E114:J123" xr:uid="{FF6DDDEB-45F7-4DC8-8F55-BED4849AE1BE}"/>
    <dataValidation type="textLength" allowBlank="1" showInputMessage="1" showErrorMessage="1" sqref="C128:F128 B111:K112 A113:K113 A14:E14 A1:K13 G128:J130 B127:B128 B124:J125 C22:E23 B22:B24 A28:A112 J28:K110 K114:K129 A114:A129 F14:K21 A26:K27 F22:L25 A22:A25" xr:uid="{4B9AA2B5-1E60-430C-BA7F-02CA306120F1}">
      <formula1>9999999</formula1>
      <formula2>99999999</formula2>
    </dataValidation>
    <dataValidation type="whole" showInputMessage="1" showErrorMessage="1" sqref="B129:F131" xr:uid="{CFA41C68-5BBE-41D9-B04E-B6E195527FB7}">
      <formula1>999999</formula1>
      <formula2>99999999</formula2>
    </dataValidation>
    <dataValidation type="whole" allowBlank="1" showInputMessage="1" showErrorMessage="1" errorTitle="No editar estas celdas" error="Por favor, no edite estas celdas" sqref="B126" xr:uid="{7D7C31A4-7AFD-4023-8A8F-C668F679EC93}">
      <formula1>10000</formula1>
      <formula2>50000</formula2>
    </dataValidation>
    <dataValidation type="list" allowBlank="1" showInputMessage="1" showErrorMessage="1" promptTitle="Seleccione el sector" prompt="Seleccione de la lista el sector correspondiente a la empresa" sqref="E28:E110" xr:uid="{868FFED3-1B0C-4918-8778-E1FA1953F99F}">
      <formula1>Sector_list</formula1>
    </dataValidation>
    <dataValidation allowBlank="1" showInputMessage="1" showErrorMessage="1" promptTitle="Nombre de la empresa" prompt="Ingrese el nombre de la empresa._x000a__x000a_Por favor, evite utilizar siglas e ingrese el nombre completo." sqref="B28:B110" xr:uid="{C350F0E4-4E62-4F30-B87E-F27D6B9371A9}"/>
    <dataValidation allowBlank="1" showInputMessage="1" showErrorMessage="1" promptTitle="Número de identificación" prompt="Indique el número único de identificación, p. ej. el NIF, número societario o similares" sqref="D28:D110" xr:uid="{4120235B-D2FD-4BFD-ABFB-C2C2C7807A6F}"/>
    <dataValidation allowBlank="1" showInputMessage="1" showErrorMessage="1" promptTitle="Ingrese los productos básicos" prompt="Ingrese los productos básicos de la empresa que correspondan, separados por comas." sqref="F28:F110" xr:uid="{6A44821C-9A13-4D03-9DBE-3FE545535EDF}"/>
    <dataValidation errorStyle="warning" allowBlank="1" showInputMessage="1" showErrorMessage="1" errorTitle="Dirección web" error="Ingrese un enlace en estas celdas" sqref="G28:H110" xr:uid="{900097FA-9B5D-417A-9DC5-30D28C0778EB}"/>
    <dataValidation type="whole" allowBlank="1" showInputMessage="1" showErrorMessage="1" errorTitle="No editar - basado en la parte 5" error="Estas celdas se completarán automáticamente" promptTitle="No editar - basado en la parte 5" prompt=" " sqref="I28:I110" xr:uid="{99B9CCA3-A5FF-4BF9-83FA-81035CF8E17D}">
      <formula1>1</formula1>
      <formula2>2</formula2>
    </dataValidation>
    <dataValidation type="list" allowBlank="1" showInputMessage="1" showErrorMessage="1" sqref="C28:C110" xr:uid="{C74AD3F1-03D2-4D18-B7C5-ABB93FDC88FB}">
      <formula1>"&lt; Tipo de compañía &gt;,empresas de titularidad estatal y corporaciones públicas, privada"</formula1>
    </dataValidation>
    <dataValidation allowBlank="1" showInputMessage="1" showErrorMessage="1" promptTitle="Nombre del proyecto" prompt="Ingrese el nombre del proyecto._x000a__x000a_Por favor, evite utilizar siglas e ingrese el nombre completo." sqref="B114:B123" xr:uid="{F99FE9B0-5192-4241-983B-FDB53885E318}"/>
    <dataValidation allowBlank="1" showInputMessage="1" showErrorMessage="1" promptTitle="Empresas afiliadas" prompt="Ingrese las empresas afiliadas al proyecto que correspondan, separadas por comas." sqref="D114:D123" xr:uid="{E12F2734-F1F8-415D-942B-52F213FABA12}"/>
    <dataValidation allowBlank="1" showInputMessage="1" showErrorMessage="1" promptTitle="Identificación" prompt="Ingrese el número de identificación correspondiente a la entidad gubernamental informante, si se aplica." sqref="D15:D21" xr:uid="{8310B678-8255-46C8-AF1B-93E3C1B16E87}"/>
    <dataValidation type="list" allowBlank="1" showInputMessage="1" showErrorMessage="1" promptTitle="Tipo de organismo gubernamental" prompt="Elija de la lista desplegable el tipo de organismo gubernamental._x000a_De ser posible, evite utilizar tipos personalizados." sqref="C15:C21" xr:uid="{6D7DD8FD-6ED6-4A3A-A7DE-59B056350A18}">
      <formula1>Agency_type</formula1>
    </dataValidation>
    <dataValidation allowBlank="1" showInputMessage="1" showErrorMessage="1" promptTitle="Organismo gubernamental receptor" prompt="Ingrese el nombre del organismo gubernamental receptor._x000a__x000a_Por favor, evite utilizar siglas e ingrese el nombre completo." sqref="B15:B21" xr:uid="{125DD936-3706-43C4-A261-DA623EB281A6}"/>
    <dataValidation type="textLength" allowBlank="1" showInputMessage="1" showErrorMessage="1" errorTitle="No editar - basado en la Parte 4" error="Estas celdas se completarán automáticamente" promptTitle="No editar - basado en la Parte 4" prompt=" " sqref="E15:E21" xr:uid="{E7078589-660C-4DA2-9592-E8A92A55EA9A}">
      <formula1>999999</formula1>
      <formula2>9999999</formula2>
    </dataValidation>
    <dataValidation allowBlank="1" showInputMessage="1" showErrorMessage="1" promptTitle="Nombre de identificación" prompt="Ingrese la denominación del identificador, p. ej. &quot;Número de identificación fiscal&quot; o similares." sqref="B25" xr:uid="{412124B2-A34B-47AD-A7F2-2DA2FD26EE6D}"/>
    <dataValidation allowBlank="1" showInputMessage="1" showErrorMessage="1" promptTitle="Nombre del registro" prompt="Ingrese el nombre del registro u organismo" sqref="C25" xr:uid="{2DCD63E0-4119-4A73-AC8A-488AF5C36CD2}"/>
    <dataValidation allowBlank="1" showInputMessage="1" showErrorMessage="1" promptTitle="Dirección web del registro" prompt="Ingrese la dirección web directa del registro u organismo" sqref="D25" xr:uid="{A7D4AC68-A245-49BE-B706-C7C76BB5669E}"/>
    <dataValidation type="textLength" allowBlank="1" showInputMessage="1" showErrorMessage="1" errorTitle="Please do not edit these cells" error="Please do not edit these cells" sqref="B25" xr:uid="{81EFF6B9-0948-4ED1-9FAA-6EA0DE53E4C0}">
      <formula1>10000</formula1>
      <formula2>50000</formula2>
    </dataValidation>
  </dataValidations>
  <hyperlinks>
    <hyperlink ref="B8" r:id="rId1" xr:uid="{61BD4C02-0E43-44BD-89F7-E6C4278DD889}"/>
    <hyperlink ref="B127:F127" r:id="rId2" display="Give us your feedback or report a conflict in the data! Write to us at  data@eiti.org" xr:uid="{8FEC317A-A279-49E6-9916-0CB0A840A0BA}"/>
    <hyperlink ref="B126:F126" r:id="rId3" display="Puede acceder a la versión más reciente de las plantillas de datos resumidos en https://eiti.org/es/documento/plantilla-datos-resumidos-del-eiti" xr:uid="{BEDB9C99-15B9-4BD3-ACF6-A3A268A9AD92}"/>
  </hyperlinks>
  <pageMargins left="0.25" right="0.25" top="0.75" bottom="0.75" header="0.3" footer="0.3"/>
  <pageSetup paperSize="8" fitToHeight="0" orientation="landscape" horizontalDpi="2400" verticalDpi="2400" r:id="rId4"/>
  <ignoredErrors>
    <ignoredError sqref="D15:D21" numberStoredAsText="1"/>
  </ignoredErrors>
  <tableParts count="3">
    <tablePart r:id="rId5"/>
    <tablePart r:id="rId6"/>
    <tablePart r:id="rId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V73"/>
  <sheetViews>
    <sheetView showGridLines="0" topLeftCell="A7" zoomScale="91" zoomScaleNormal="91" workbookViewId="0">
      <selection activeCell="J22" sqref="J22:J39"/>
    </sheetView>
  </sheetViews>
  <sheetFormatPr defaultColWidth="8.88671875" defaultRowHeight="15" x14ac:dyDescent="0.35"/>
  <cols>
    <col min="1" max="1" width="2.88671875" style="33" customWidth="1"/>
    <col min="2" max="5" width="0" style="33" hidden="1" customWidth="1"/>
    <col min="6" max="6" width="50.44140625" style="33" customWidth="1"/>
    <col min="7" max="9" width="16.88671875" style="33" customWidth="1"/>
    <col min="10" max="10" width="52.88671875" style="33" customWidth="1"/>
    <col min="11" max="11" width="15.5546875" style="33" bestFit="1" customWidth="1"/>
    <col min="12" max="12" width="2.88671875" style="33" customWidth="1"/>
    <col min="13" max="13" width="19.5546875" style="33" bestFit="1" customWidth="1"/>
    <col min="14" max="14" width="73.44140625" style="33" bestFit="1" customWidth="1"/>
    <col min="15" max="15" width="4" style="33" customWidth="1"/>
    <col min="16" max="17" width="8.88671875" style="33"/>
    <col min="18" max="19" width="8.88671875" style="33" customWidth="1"/>
    <col min="20" max="20" width="8.88671875" style="33"/>
    <col min="21" max="21" width="19.88671875" style="33" bestFit="1" customWidth="1"/>
    <col min="22" max="22" width="15.5546875" style="33" bestFit="1" customWidth="1"/>
    <col min="23" max="16384" width="8.88671875" style="33"/>
  </cols>
  <sheetData>
    <row r="1" spans="6:14" s="17" customFormat="1" ht="15.75" hidden="1" customHeight="1" x14ac:dyDescent="0.3">
      <c r="F1" s="182"/>
      <c r="G1" s="182"/>
      <c r="H1" s="182"/>
      <c r="I1" s="182"/>
      <c r="J1" s="182"/>
      <c r="K1" s="182"/>
      <c r="L1" s="182"/>
      <c r="M1" s="182"/>
      <c r="N1" s="182"/>
    </row>
    <row r="2" spans="6:14" s="17" customFormat="1" hidden="1" x14ac:dyDescent="0.3">
      <c r="F2" s="182"/>
      <c r="G2" s="182"/>
      <c r="H2" s="182"/>
      <c r="I2" s="182"/>
      <c r="J2" s="182"/>
      <c r="K2" s="182"/>
      <c r="L2" s="182"/>
      <c r="M2" s="182"/>
      <c r="N2" s="182"/>
    </row>
    <row r="3" spans="6:14" s="17" customFormat="1" hidden="1" x14ac:dyDescent="0.3">
      <c r="F3" s="182"/>
      <c r="G3" s="182"/>
      <c r="H3" s="182"/>
      <c r="I3" s="182"/>
      <c r="J3" s="182"/>
      <c r="K3" s="182"/>
      <c r="L3" s="182"/>
      <c r="M3" s="182"/>
      <c r="N3" s="191" t="s">
        <v>597</v>
      </c>
    </row>
    <row r="4" spans="6:14" s="17" customFormat="1" hidden="1" x14ac:dyDescent="0.3">
      <c r="F4" s="182"/>
      <c r="G4" s="182"/>
      <c r="H4" s="182"/>
      <c r="I4" s="182"/>
      <c r="J4" s="182"/>
      <c r="K4" s="182"/>
      <c r="L4" s="182"/>
      <c r="M4" s="182"/>
      <c r="N4" s="191" t="str">
        <f>Introduction!G4</f>
        <v>AAAA-MM-DD</v>
      </c>
    </row>
    <row r="5" spans="6:14" s="17" customFormat="1" hidden="1" x14ac:dyDescent="0.3">
      <c r="F5" s="182"/>
      <c r="G5" s="182"/>
      <c r="H5" s="182"/>
      <c r="I5" s="182"/>
      <c r="J5" s="182"/>
      <c r="K5" s="182"/>
      <c r="L5" s="182"/>
      <c r="M5" s="182"/>
      <c r="N5" s="182"/>
    </row>
    <row r="6" spans="6:14" s="17" customFormat="1" hidden="1" x14ac:dyDescent="0.3">
      <c r="F6" s="182"/>
      <c r="G6" s="182"/>
      <c r="H6" s="182"/>
      <c r="I6" s="182"/>
      <c r="J6" s="182"/>
      <c r="K6" s="182"/>
      <c r="L6" s="182"/>
      <c r="M6" s="182"/>
      <c r="N6" s="182"/>
    </row>
    <row r="7" spans="6:14" s="17" customFormat="1" x14ac:dyDescent="0.3">
      <c r="F7" s="182"/>
      <c r="G7" s="182"/>
      <c r="H7" s="182"/>
      <c r="I7" s="182"/>
      <c r="J7" s="182"/>
      <c r="K7" s="182"/>
      <c r="L7" s="182"/>
      <c r="M7" s="182"/>
      <c r="N7" s="182"/>
    </row>
    <row r="8" spans="6:14" s="17" customFormat="1" x14ac:dyDescent="0.3">
      <c r="F8" s="252" t="s">
        <v>598</v>
      </c>
      <c r="G8" s="252"/>
      <c r="H8" s="252"/>
      <c r="I8" s="252"/>
      <c r="J8" s="252"/>
      <c r="K8" s="252"/>
      <c r="L8" s="252"/>
      <c r="M8" s="252"/>
      <c r="N8" s="252"/>
    </row>
    <row r="9" spans="6:14" s="17" customFormat="1" ht="24" x14ac:dyDescent="0.3">
      <c r="F9" s="283" t="s">
        <v>40</v>
      </c>
      <c r="G9" s="283"/>
      <c r="H9" s="283"/>
      <c r="I9" s="283"/>
      <c r="J9" s="283"/>
      <c r="K9" s="283"/>
      <c r="L9" s="283"/>
      <c r="M9" s="283"/>
      <c r="N9" s="283"/>
    </row>
    <row r="10" spans="6:14" s="17" customFormat="1" ht="15" customHeight="1" x14ac:dyDescent="0.3">
      <c r="F10" s="284" t="s">
        <v>599</v>
      </c>
      <c r="G10" s="284"/>
      <c r="H10" s="284"/>
      <c r="I10" s="284"/>
      <c r="J10" s="284"/>
      <c r="K10" s="284"/>
      <c r="L10" s="284"/>
      <c r="M10" s="284"/>
      <c r="N10" s="284"/>
    </row>
    <row r="11" spans="6:14" s="17" customFormat="1" ht="15" customHeight="1" x14ac:dyDescent="0.3">
      <c r="F11" s="254" t="s">
        <v>600</v>
      </c>
      <c r="G11" s="254"/>
      <c r="H11" s="254"/>
      <c r="I11" s="254"/>
      <c r="J11" s="254"/>
      <c r="K11" s="254"/>
      <c r="L11" s="254"/>
      <c r="M11" s="254"/>
      <c r="N11" s="254"/>
    </row>
    <row r="12" spans="6:14" s="17" customFormat="1" ht="15" customHeight="1" x14ac:dyDescent="0.3">
      <c r="F12" s="254" t="s">
        <v>601</v>
      </c>
      <c r="G12" s="254"/>
      <c r="H12" s="254"/>
      <c r="I12" s="254"/>
      <c r="J12" s="254"/>
      <c r="K12" s="254"/>
      <c r="L12" s="254"/>
      <c r="M12" s="254"/>
      <c r="N12" s="254"/>
    </row>
    <row r="13" spans="6:14" s="17" customFormat="1" ht="15" customHeight="1" x14ac:dyDescent="0.3">
      <c r="F13" s="285" t="s">
        <v>602</v>
      </c>
      <c r="G13" s="285"/>
      <c r="H13" s="285"/>
      <c r="I13" s="285"/>
      <c r="J13" s="285"/>
      <c r="K13" s="285"/>
      <c r="L13" s="285"/>
      <c r="M13" s="285"/>
      <c r="N13" s="285"/>
    </row>
    <row r="14" spans="6:14" s="17" customFormat="1" ht="15" customHeight="1" x14ac:dyDescent="0.3">
      <c r="F14" s="286" t="s">
        <v>603</v>
      </c>
      <c r="G14" s="286"/>
      <c r="H14" s="286"/>
      <c r="I14" s="286"/>
      <c r="J14" s="286"/>
      <c r="K14" s="286"/>
      <c r="L14" s="286"/>
      <c r="M14" s="286"/>
      <c r="N14" s="286"/>
    </row>
    <row r="15" spans="6:14" s="17" customFormat="1" ht="15" customHeight="1" x14ac:dyDescent="0.3">
      <c r="F15" s="287" t="s">
        <v>604</v>
      </c>
      <c r="G15" s="287"/>
      <c r="H15" s="287"/>
      <c r="I15" s="287"/>
      <c r="J15" s="287"/>
      <c r="K15" s="287"/>
      <c r="L15" s="287"/>
      <c r="M15" s="287"/>
      <c r="N15" s="287"/>
    </row>
    <row r="16" spans="6:14" s="17" customFormat="1" x14ac:dyDescent="0.35">
      <c r="F16" s="266" t="s">
        <v>329</v>
      </c>
      <c r="G16" s="266"/>
      <c r="H16" s="266"/>
      <c r="I16" s="266"/>
      <c r="J16" s="266"/>
      <c r="K16" s="266"/>
      <c r="L16" s="266"/>
      <c r="M16" s="266"/>
      <c r="N16" s="266"/>
    </row>
    <row r="17" spans="2:21" s="17" customFormat="1" x14ac:dyDescent="0.3">
      <c r="B17" s="182"/>
      <c r="C17" s="182"/>
      <c r="D17" s="182"/>
      <c r="E17" s="182"/>
      <c r="F17" s="182"/>
      <c r="G17" s="182"/>
      <c r="H17" s="182"/>
      <c r="I17" s="182"/>
      <c r="J17" s="182"/>
      <c r="K17" s="182"/>
      <c r="L17" s="182"/>
      <c r="M17" s="182"/>
      <c r="N17" s="182"/>
      <c r="O17" s="182"/>
      <c r="P17" s="182"/>
      <c r="Q17" s="182"/>
      <c r="R17" s="182"/>
      <c r="S17" s="182"/>
      <c r="T17" s="182"/>
      <c r="U17" s="182"/>
    </row>
    <row r="18" spans="2:21" s="17" customFormat="1" ht="24" x14ac:dyDescent="0.3">
      <c r="B18" s="182"/>
      <c r="C18" s="182"/>
      <c r="D18" s="182"/>
      <c r="E18" s="182"/>
      <c r="F18" s="270" t="s">
        <v>605</v>
      </c>
      <c r="G18" s="270"/>
      <c r="H18" s="270"/>
      <c r="I18" s="270"/>
      <c r="J18" s="270"/>
      <c r="K18" s="270"/>
      <c r="L18" s="182"/>
      <c r="M18" s="288" t="s">
        <v>606</v>
      </c>
      <c r="N18" s="288"/>
      <c r="O18" s="182"/>
      <c r="P18" s="182"/>
      <c r="Q18" s="182"/>
      <c r="R18" s="182"/>
      <c r="S18" s="182"/>
      <c r="T18" s="182"/>
      <c r="U18" s="182"/>
    </row>
    <row r="19" spans="2:21" s="17" customFormat="1" ht="15.6" customHeight="1" x14ac:dyDescent="0.3">
      <c r="B19" s="182"/>
      <c r="C19" s="182"/>
      <c r="D19" s="182"/>
      <c r="E19" s="182"/>
      <c r="F19" s="182"/>
      <c r="G19" s="182"/>
      <c r="H19" s="182"/>
      <c r="I19" s="182"/>
      <c r="J19" s="182"/>
      <c r="K19" s="182"/>
      <c r="L19" s="182"/>
      <c r="M19" s="281" t="s">
        <v>607</v>
      </c>
      <c r="N19" s="282"/>
      <c r="O19" s="182"/>
      <c r="P19" s="182"/>
      <c r="Q19" s="182"/>
      <c r="R19" s="182"/>
      <c r="S19" s="182"/>
      <c r="T19" s="182"/>
      <c r="U19" s="182"/>
    </row>
    <row r="20" spans="2:21" ht="15" customHeight="1" x14ac:dyDescent="0.35">
      <c r="B20" s="197"/>
      <c r="C20" s="197"/>
      <c r="D20" s="197"/>
      <c r="E20" s="197"/>
      <c r="F20" s="277" t="s">
        <v>608</v>
      </c>
      <c r="G20" s="277"/>
      <c r="H20" s="277"/>
      <c r="I20" s="277"/>
      <c r="J20" s="277"/>
      <c r="K20" s="278"/>
      <c r="L20" s="197"/>
      <c r="M20" s="182"/>
      <c r="N20" s="182"/>
      <c r="O20" s="197"/>
      <c r="P20" s="197"/>
      <c r="Q20" s="197"/>
      <c r="R20" s="197"/>
      <c r="S20" s="197"/>
      <c r="T20" s="197"/>
      <c r="U20" s="197"/>
    </row>
    <row r="21" spans="2:21" ht="24" x14ac:dyDescent="0.35">
      <c r="B21" s="156" t="s">
        <v>609</v>
      </c>
      <c r="C21" s="156" t="s">
        <v>610</v>
      </c>
      <c r="D21" s="156" t="s">
        <v>611</v>
      </c>
      <c r="E21" s="156" t="s">
        <v>612</v>
      </c>
      <c r="F21" s="197" t="s">
        <v>613</v>
      </c>
      <c r="G21" s="197" t="s">
        <v>526</v>
      </c>
      <c r="H21" s="197" t="s">
        <v>614</v>
      </c>
      <c r="I21" s="197" t="s">
        <v>615</v>
      </c>
      <c r="J21" s="197" t="s">
        <v>616</v>
      </c>
      <c r="K21" s="182" t="s">
        <v>562</v>
      </c>
      <c r="L21" s="197"/>
      <c r="M21" s="283" t="s">
        <v>617</v>
      </c>
      <c r="N21" s="283"/>
      <c r="O21" s="197"/>
      <c r="P21" s="197"/>
      <c r="Q21" s="197"/>
      <c r="R21" s="197"/>
      <c r="S21" s="197"/>
      <c r="T21" s="197"/>
      <c r="U21" s="197"/>
    </row>
    <row r="22" spans="2:21" x14ac:dyDescent="0.35">
      <c r="B22" s="156" t="str">
        <f>IFERROR(VLOOKUP(Government_revenues_table[[#This Row],[Clasificación según EFP]],Table6_GFS_codes_classification[],COLUMNS($F:F)+3,FALSE),"Do not enter data")</f>
        <v>Otros ingresos (14E)</v>
      </c>
      <c r="C22" s="156" t="str">
        <f>IFERROR(VLOOKUP(Government_revenues_table[[#This Row],[Clasificación según EFP]],Table6_GFS_codes_classification[],COLUMNS($F:G)+3,FALSE),"Do not enter data")</f>
        <v>Venta de bienes y servicios (142E)</v>
      </c>
      <c r="D22" s="156" t="str">
        <f>IFERROR(VLOOKUP(Government_revenues_table[[#This Row],[Clasificación según EFP]],Table6_GFS_codes_classification[],COLUMNS($F:H)+3,FALSE),"Do not enter data")</f>
        <v>Venta de bienes y servicios por unidades de gobierno (1421E)</v>
      </c>
      <c r="E22" s="156" t="str">
        <f>IFERROR(VLOOKUP(Government_revenues_table[[#This Row],[Clasificación según EFP]],Table6_GFS_codes_classification[],COLUMNS($F:I)+3,FALSE),"Do not enter data")</f>
        <v>Venta de bienes y servicios por unidades de gobierno (1421E)</v>
      </c>
      <c r="F22" s="197" t="s">
        <v>624</v>
      </c>
      <c r="G22" s="197" t="s">
        <v>87</v>
      </c>
      <c r="H22" s="197" t="s">
        <v>630</v>
      </c>
      <c r="I22" s="197" t="s">
        <v>348</v>
      </c>
      <c r="J22" s="298">
        <v>281746902.01999998</v>
      </c>
      <c r="K22" s="197" t="s">
        <v>98</v>
      </c>
      <c r="L22" s="197"/>
      <c r="M22" s="197"/>
      <c r="N22" s="197"/>
      <c r="O22" s="197"/>
      <c r="P22" s="280"/>
      <c r="Q22" s="280"/>
      <c r="R22" s="280"/>
      <c r="S22" s="280"/>
      <c r="T22" s="280"/>
      <c r="U22" s="280"/>
    </row>
    <row r="23" spans="2:21" x14ac:dyDescent="0.35">
      <c r="B23" s="156" t="str">
        <f>IFERROR(VLOOKUP(Government_revenues_table[[#This Row],[Clasificación según EFP]],Table6_GFS_codes_classification[],COLUMNS($F:F)+3,FALSE),"Do not enter data")</f>
        <v>Impuestos (11E)</v>
      </c>
      <c r="C23" s="156" t="str">
        <f>IFERROR(VLOOKUP(Government_revenues_table[[#This Row],[Clasificación según EFP]],Table6_GFS_codes_classification[],COLUMNS($F:G)+3,FALSE),"Do not enter data")</f>
        <v>Impuestos a los bienes y servicios (114E)</v>
      </c>
      <c r="D23" s="156" t="str">
        <f>IFERROR(VLOOKUP(Government_revenues_table[[#This Row],[Clasificación según EFP]],Table6_GFS_codes_classification[],COLUMNS($F:H)+3,FALSE),"Do not enter data")</f>
        <v>Impuestos generales a los bienes y servicios (IVA, impuesto a las ventas, impuesto a los ingresos brutos) (1141E)</v>
      </c>
      <c r="E23" s="156" t="str">
        <f>IFERROR(VLOOKUP(Government_revenues_table[[#This Row],[Clasificación según EFP]],Table6_GFS_codes_classification[],COLUMNS($F:I)+3,FALSE),"Do not enter data")</f>
        <v>Impuestos generales a los bienes y servicios (IVA, impuesto a las ventas, impuesto a los ingresos brutos) (1141E)</v>
      </c>
      <c r="F23" s="197" t="s">
        <v>618</v>
      </c>
      <c r="G23" s="197" t="s">
        <v>87</v>
      </c>
      <c r="H23" s="197" t="s">
        <v>619</v>
      </c>
      <c r="I23" s="197" t="s">
        <v>338</v>
      </c>
      <c r="J23" s="298">
        <v>165539633.97</v>
      </c>
      <c r="K23" s="197" t="s">
        <v>98</v>
      </c>
      <c r="L23" s="197"/>
      <c r="M23" s="197"/>
      <c r="N23" s="197"/>
      <c r="O23" s="197"/>
      <c r="P23" s="197"/>
      <c r="Q23" s="197"/>
      <c r="R23" s="197"/>
      <c r="S23" s="197"/>
      <c r="T23" s="197"/>
      <c r="U23" s="197"/>
    </row>
    <row r="24" spans="2:21" x14ac:dyDescent="0.35">
      <c r="B24" s="156" t="str">
        <f>IFERROR(VLOOKUP(Government_revenues_table[[#This Row],[Clasificación según EFP]],Table6_GFS_codes_classification[],COLUMNS($F:F)+3,FALSE),"Do not enter data")</f>
        <v>Impuestos (11E)</v>
      </c>
      <c r="C24" s="156" t="str">
        <f>IFERROR(VLOOKUP(Government_revenues_table[[#This Row],[Clasificación según EFP]],Table6_GFS_codes_classification[],COLUMNS($F:G)+3,FALSE),"Do not enter data")</f>
        <v>Impuestos a los bienes y servicios (114E)</v>
      </c>
      <c r="D24" s="156" t="str">
        <f>IFERROR(VLOOKUP(Government_revenues_table[[#This Row],[Clasificación según EFP]],Table6_GFS_codes_classification[],COLUMNS($F:H)+3,FALSE),"Do not enter data")</f>
        <v>Impuestos generales a los bienes y servicios (IVA, impuesto a las ventas, impuesto a los ingresos brutos) (1141E)</v>
      </c>
      <c r="E24" s="156" t="str">
        <f>IFERROR(VLOOKUP(Government_revenues_table[[#This Row],[Clasificación según EFP]],Table6_GFS_codes_classification[],COLUMNS($F:I)+3,FALSE),"Do not enter data")</f>
        <v>Impuestos generales a los bienes y servicios (IVA, impuesto a las ventas, impuesto a los ingresos brutos) (1141E)</v>
      </c>
      <c r="F24" s="197" t="s">
        <v>618</v>
      </c>
      <c r="G24" s="197" t="s">
        <v>87</v>
      </c>
      <c r="H24" s="197" t="s">
        <v>620</v>
      </c>
      <c r="I24" s="197" t="s">
        <v>338</v>
      </c>
      <c r="J24" s="298">
        <v>153789082.44000003</v>
      </c>
      <c r="K24" s="197" t="s">
        <v>98</v>
      </c>
      <c r="L24" s="197"/>
      <c r="M24" s="197"/>
      <c r="N24" s="197"/>
      <c r="O24" s="197"/>
      <c r="P24" s="197"/>
      <c r="Q24" s="197"/>
      <c r="R24" s="197"/>
      <c r="S24" s="197"/>
      <c r="T24" s="197"/>
      <c r="U24" s="197"/>
    </row>
    <row r="25" spans="2:21" x14ac:dyDescent="0.35">
      <c r="B25" s="156"/>
      <c r="C25" s="156"/>
      <c r="D25" s="156"/>
      <c r="E25" s="156"/>
      <c r="F25" s="197" t="s">
        <v>618</v>
      </c>
      <c r="G25" s="197" t="s">
        <v>532</v>
      </c>
      <c r="H25" s="197" t="s">
        <v>620</v>
      </c>
      <c r="I25" s="197" t="s">
        <v>338</v>
      </c>
      <c r="J25" s="298">
        <v>108813937.38000001</v>
      </c>
      <c r="K25" s="197" t="s">
        <v>98</v>
      </c>
      <c r="L25" s="197"/>
      <c r="M25" s="197"/>
      <c r="N25" s="197"/>
      <c r="O25" s="197"/>
      <c r="P25" s="197"/>
      <c r="Q25" s="197"/>
      <c r="R25" s="197"/>
      <c r="S25" s="197"/>
      <c r="T25" s="197"/>
      <c r="U25" s="197"/>
    </row>
    <row r="26" spans="2:21" x14ac:dyDescent="0.35">
      <c r="B26" s="156" t="str">
        <f>IFERROR(VLOOKUP(Government_revenues_table[[#This Row],[Clasificación según EFP]],Table6_GFS_codes_classification[],COLUMNS($F:F)+3,FALSE),"Do not enter data")</f>
        <v>Otros ingresos (14E)</v>
      </c>
      <c r="C26" s="156" t="str">
        <f>IFERROR(VLOOKUP(Government_revenues_table[[#This Row],[Clasificación según EFP]],Table6_GFS_codes_classification[],COLUMNS($F:G)+3,FALSE),"Do not enter data")</f>
        <v>Ingresos por propiedades (141E)</v>
      </c>
      <c r="D26" s="156" t="str">
        <f>IFERROR(VLOOKUP(Government_revenues_table[[#This Row],[Clasificación según EFP]],Table6_GFS_codes_classification[],COLUMNS($F:H)+3,FALSE),"Do not enter data")</f>
        <v>Alquiler (1415E)</v>
      </c>
      <c r="E26" s="156" t="str">
        <f>IFERROR(VLOOKUP(Government_revenues_table[[#This Row],[Clasificación según EFP]],Table6_GFS_codes_classification[],COLUMNS($F:I)+3,FALSE),"Do not enter data")</f>
        <v>Regalías (1415E1)</v>
      </c>
      <c r="F26" s="197" t="s">
        <v>627</v>
      </c>
      <c r="G26" s="197" t="s">
        <v>87</v>
      </c>
      <c r="H26" s="197" t="s">
        <v>628</v>
      </c>
      <c r="I26" s="197" t="s">
        <v>348</v>
      </c>
      <c r="J26" s="298">
        <v>87857995.420000002</v>
      </c>
      <c r="K26" s="197" t="s">
        <v>98</v>
      </c>
      <c r="L26" s="197"/>
      <c r="M26" s="197"/>
      <c r="N26" s="197"/>
      <c r="O26" s="197"/>
      <c r="P26" s="197"/>
      <c r="Q26" s="197"/>
      <c r="R26" s="197"/>
      <c r="S26" s="197"/>
      <c r="T26" s="197"/>
      <c r="U26" s="197"/>
    </row>
    <row r="27" spans="2:21" x14ac:dyDescent="0.35">
      <c r="B27" s="156" t="str">
        <f>IFERROR(VLOOKUP(Government_revenues_table[[#This Row],[Clasificación según EFP]],Table6_GFS_codes_classification[],COLUMNS($F:F)+3,FALSE),"Do not enter data")</f>
        <v>Otros ingresos (14E)</v>
      </c>
      <c r="C27" s="156" t="str">
        <f>IFERROR(VLOOKUP(Government_revenues_table[[#This Row],[Clasificación según EFP]],Table6_GFS_codes_classification[],COLUMNS($F:G)+3,FALSE),"Do not enter data")</f>
        <v>Venta de bienes y servicios (142E)</v>
      </c>
      <c r="D27" s="156" t="str">
        <f>IFERROR(VLOOKUP(Government_revenues_table[[#This Row],[Clasificación según EFP]],Table6_GFS_codes_classification[],COLUMNS($F:H)+3,FALSE),"Do not enter data")</f>
        <v>Venta de bienes y servicios por unidades de gobierno (1421E)</v>
      </c>
      <c r="E27" s="156" t="str">
        <f>IFERROR(VLOOKUP(Government_revenues_table[[#This Row],[Clasificación según EFP]],Table6_GFS_codes_classification[],COLUMNS($F:I)+3,FALSE),"Do not enter data")</f>
        <v>Venta de bienes y servicios por unidades de gobierno (1421E)</v>
      </c>
      <c r="F27" s="197" t="s">
        <v>624</v>
      </c>
      <c r="G27" s="197" t="s">
        <v>87</v>
      </c>
      <c r="H27" s="197" t="s">
        <v>629</v>
      </c>
      <c r="I27" s="197" t="s">
        <v>348</v>
      </c>
      <c r="J27" s="298">
        <v>79963979.459999993</v>
      </c>
      <c r="K27" s="197" t="s">
        <v>98</v>
      </c>
      <c r="L27" s="197"/>
      <c r="M27" s="197"/>
      <c r="N27" s="197"/>
      <c r="O27" s="197"/>
      <c r="P27" s="197"/>
      <c r="Q27" s="197"/>
      <c r="R27" s="197"/>
      <c r="S27" s="197"/>
      <c r="T27" s="197"/>
      <c r="U27" s="197"/>
    </row>
    <row r="28" spans="2:21" x14ac:dyDescent="0.35">
      <c r="B28" s="157" t="str">
        <f>IFERROR(VLOOKUP(Government_revenues_table[[#This Row],[Clasificación según EFP]],Table6_GFS_codes_classification[],COLUMNS($F:F)+3,FALSE),"Do not enter data")</f>
        <v>Otros ingresos (14E)</v>
      </c>
      <c r="C28" s="157" t="str">
        <f>IFERROR(VLOOKUP(Government_revenues_table[[#This Row],[Clasificación según EFP]],Table6_GFS_codes_classification[],COLUMNS($F:G)+3,FALSE),"Do not enter data")</f>
        <v>Venta de bienes y servicios (142E)</v>
      </c>
      <c r="D28" s="157" t="str">
        <f>IFERROR(VLOOKUP(Government_revenues_table[[#This Row],[Clasificación según EFP]],Table6_GFS_codes_classification[],COLUMNS($F:H)+3,FALSE),"Do not enter data")</f>
        <v>Venta de bienes y servicios por unidades de gobierno (1421E)</v>
      </c>
      <c r="E28" s="157" t="str">
        <f>IFERROR(VLOOKUP(Government_revenues_table[[#This Row],[Clasificación según EFP]],Table6_GFS_codes_classification[],COLUMNS($F:I)+3,FALSE),"Do not enter data")</f>
        <v>Venta de bienes y servicios por unidades de gobierno (1421E)</v>
      </c>
      <c r="F28" s="197" t="s">
        <v>624</v>
      </c>
      <c r="G28" s="197" t="s">
        <v>87</v>
      </c>
      <c r="H28" s="197" t="s">
        <v>625</v>
      </c>
      <c r="I28" s="197" t="s">
        <v>348</v>
      </c>
      <c r="J28" s="298">
        <v>70509664.959999993</v>
      </c>
      <c r="K28" s="197" t="s">
        <v>98</v>
      </c>
      <c r="L28" s="197"/>
      <c r="M28" s="197"/>
      <c r="N28" s="197"/>
      <c r="O28" s="197"/>
      <c r="P28" s="197"/>
      <c r="Q28" s="197"/>
      <c r="R28" s="197"/>
      <c r="S28" s="197"/>
      <c r="T28" s="197"/>
      <c r="U28" s="197"/>
    </row>
    <row r="29" spans="2:21" x14ac:dyDescent="0.35">
      <c r="B29" s="157" t="str">
        <f>IFERROR(VLOOKUP(Government_revenues_table[[#This Row],[Clasificación según EFP]],Table6_GFS_codes_classification[],COLUMNS($F:F)+3,FALSE),"Do not enter data")</f>
        <v>Impuestos (11E)</v>
      </c>
      <c r="C29" s="157" t="str">
        <f>IFERROR(VLOOKUP(Government_revenues_table[[#This Row],[Clasificación según EFP]],Table6_GFS_codes_classification[],COLUMNS($F:G)+3,FALSE),"Do not enter data")</f>
        <v>Impuestos a los bienes y servicios (114E)</v>
      </c>
      <c r="D29" s="157" t="str">
        <f>IFERROR(VLOOKUP(Government_revenues_table[[#This Row],[Clasificación según EFP]],Table6_GFS_codes_classification[],COLUMNS($F:H)+3,FALSE),"Do not enter data")</f>
        <v>Impuestos generales a los bienes y servicios (IVA, impuesto a las ventas, impuesto a los ingresos brutos) (1141E)</v>
      </c>
      <c r="E29" s="157" t="str">
        <f>IFERROR(VLOOKUP(Government_revenues_table[[#This Row],[Clasificación según EFP]],Table6_GFS_codes_classification[],COLUMNS($F:I)+3,FALSE),"Do not enter data")</f>
        <v>Impuestos generales a los bienes y servicios (IVA, impuesto a las ventas, impuesto a los ingresos brutos) (1141E)</v>
      </c>
      <c r="F29" s="197" t="s">
        <v>618</v>
      </c>
      <c r="G29" s="197" t="s">
        <v>532</v>
      </c>
      <c r="H29" s="197" t="s">
        <v>2302</v>
      </c>
      <c r="I29" s="197" t="s">
        <v>338</v>
      </c>
      <c r="J29" s="298">
        <v>61910000</v>
      </c>
      <c r="K29" s="197" t="s">
        <v>98</v>
      </c>
      <c r="L29" s="197"/>
      <c r="M29" s="197"/>
      <c r="N29" s="197"/>
      <c r="O29" s="197"/>
      <c r="P29" s="197"/>
      <c r="Q29" s="197"/>
      <c r="R29" s="197"/>
      <c r="S29" s="197"/>
      <c r="T29" s="197"/>
      <c r="U29" s="197"/>
    </row>
    <row r="30" spans="2:21" x14ac:dyDescent="0.35">
      <c r="B30" s="157" t="str">
        <f>IFERROR(VLOOKUP(Government_revenues_table[[#This Row],[Clasificación según EFP]],Table6_GFS_codes_classification[],COLUMNS($F:F)+3,FALSE),"Do not enter data")</f>
        <v>Impuestos (11E)</v>
      </c>
      <c r="C30" s="157" t="str">
        <f>IFERROR(VLOOKUP(Government_revenues_table[[#This Row],[Clasificación según EFP]],Table6_GFS_codes_classification[],COLUMNS($F:G)+3,FALSE),"Do not enter data")</f>
        <v>Impuestos a los bienes y servicios (114E)</v>
      </c>
      <c r="D30" s="157" t="str">
        <f>IFERROR(VLOOKUP(Government_revenues_table[[#This Row],[Clasificación según EFP]],Table6_GFS_codes_classification[],COLUMNS($F:H)+3,FALSE),"Do not enter data")</f>
        <v>Impuestos generales a los bienes y servicios (IVA, impuesto a las ventas, impuesto a los ingresos brutos) (1141E)</v>
      </c>
      <c r="E30" s="157" t="str">
        <f>IFERROR(VLOOKUP(Government_revenues_table[[#This Row],[Clasificación según EFP]],Table6_GFS_codes_classification[],COLUMNS($F:I)+3,FALSE),"Do not enter data")</f>
        <v>Impuestos generales a los bienes y servicios (IVA, impuesto a las ventas, impuesto a los ingresos brutos) (1141E)</v>
      </c>
      <c r="F30" s="197" t="s">
        <v>618</v>
      </c>
      <c r="G30" s="197" t="s">
        <v>532</v>
      </c>
      <c r="H30" s="197" t="s">
        <v>2301</v>
      </c>
      <c r="I30" s="197" t="s">
        <v>338</v>
      </c>
      <c r="J30" s="298">
        <v>61020000</v>
      </c>
      <c r="K30" s="197" t="s">
        <v>98</v>
      </c>
      <c r="L30" s="197"/>
      <c r="M30" s="197"/>
      <c r="N30" s="197"/>
      <c r="O30" s="197"/>
      <c r="P30" s="197"/>
      <c r="Q30" s="197"/>
      <c r="R30" s="197"/>
      <c r="S30" s="197"/>
      <c r="T30" s="197"/>
      <c r="U30" s="197"/>
    </row>
    <row r="31" spans="2:21" x14ac:dyDescent="0.35">
      <c r="B31" s="156" t="str">
        <f>IFERROR(VLOOKUP(Government_revenues_table[[#This Row],[Clasificación según EFP]],Table6_GFS_codes_classification[],COLUMNS($F:F)+3,FALSE),"Do not enter data")</f>
        <v>Impuestos (11E)</v>
      </c>
      <c r="C31" s="156" t="str">
        <f>IFERROR(VLOOKUP(Government_revenues_table[[#This Row],[Clasificación según EFP]],Table6_GFS_codes_classification[],COLUMNS($F:G)+3,FALSE),"Do not enter data")</f>
        <v>Impuestos a los bienes y servicios (114E)</v>
      </c>
      <c r="D31" s="156" t="str">
        <f>IFERROR(VLOOKUP(Government_revenues_table[[#This Row],[Clasificación según EFP]],Table6_GFS_codes_classification[],COLUMNS($F:H)+3,FALSE),"Do not enter data")</f>
        <v>Impuestos generales a los bienes y servicios (IVA, impuesto a las ventas, impuesto a los ingresos brutos) (1141E)</v>
      </c>
      <c r="E31" s="156" t="str">
        <f>IFERROR(VLOOKUP(Government_revenues_table[[#This Row],[Clasificación según EFP]],Table6_GFS_codes_classification[],COLUMNS($F:I)+3,FALSE),"Do not enter data")</f>
        <v>Impuestos generales a los bienes y servicios (IVA, impuesto a las ventas, impuesto a los ingresos brutos) (1141E)</v>
      </c>
      <c r="F31" s="197" t="s">
        <v>618</v>
      </c>
      <c r="G31" s="197" t="s">
        <v>87</v>
      </c>
      <c r="H31" s="197" t="s">
        <v>623</v>
      </c>
      <c r="I31" s="197" t="s">
        <v>348</v>
      </c>
      <c r="J31" s="298">
        <v>57135534.689999998</v>
      </c>
      <c r="K31" s="197" t="s">
        <v>98</v>
      </c>
      <c r="L31" s="197"/>
      <c r="M31" s="197"/>
      <c r="N31" s="197"/>
      <c r="O31" s="197"/>
      <c r="P31" s="197"/>
      <c r="Q31" s="197"/>
      <c r="R31" s="197"/>
      <c r="S31" s="197"/>
      <c r="T31" s="197"/>
      <c r="U31" s="197"/>
    </row>
    <row r="32" spans="2:21" x14ac:dyDescent="0.35">
      <c r="B32" s="156" t="str">
        <f>IFERROR(VLOOKUP(Government_revenues_table[[#This Row],[Clasificación según EFP]],Table6_GFS_codes_classification[],COLUMNS($F:F)+3,FALSE),"Do not enter data")</f>
        <v>Otros ingresos (14E)</v>
      </c>
      <c r="C32" s="156" t="str">
        <f>IFERROR(VLOOKUP(Government_revenues_table[[#This Row],[Clasificación según EFP]],Table6_GFS_codes_classification[],COLUMNS($F:G)+3,FALSE),"Do not enter data")</f>
        <v>Venta de bienes y servicios (142E)</v>
      </c>
      <c r="D32" s="156" t="str">
        <f>IFERROR(VLOOKUP(Government_revenues_table[[#This Row],[Clasificación según EFP]],Table6_GFS_codes_classification[],COLUMNS($F:H)+3,FALSE),"Do not enter data")</f>
        <v>Venta de bienes y servicios por unidades de gobierno (1421E)</v>
      </c>
      <c r="E32" s="156" t="str">
        <f>IFERROR(VLOOKUP(Government_revenues_table[[#This Row],[Clasificación según EFP]],Table6_GFS_codes_classification[],COLUMNS($F:I)+3,FALSE),"Do not enter data")</f>
        <v>Venta de bienes y servicios por unidades de gobierno (1421E)</v>
      </c>
      <c r="F32" s="197" t="s">
        <v>624</v>
      </c>
      <c r="G32" s="197" t="s">
        <v>87</v>
      </c>
      <c r="H32" s="197" t="s">
        <v>626</v>
      </c>
      <c r="I32" s="197" t="s">
        <v>348</v>
      </c>
      <c r="J32" s="298">
        <v>42083333.299999997</v>
      </c>
      <c r="K32" s="197" t="s">
        <v>98</v>
      </c>
      <c r="L32" s="197"/>
      <c r="M32" s="197"/>
      <c r="N32" s="197"/>
      <c r="O32" s="197"/>
      <c r="P32" s="197"/>
      <c r="Q32" s="197"/>
      <c r="R32" s="197"/>
      <c r="S32" s="197"/>
      <c r="T32" s="197"/>
      <c r="U32" s="197"/>
    </row>
    <row r="33" spans="2:22" x14ac:dyDescent="0.35">
      <c r="B33" s="156" t="str">
        <f>IFERROR(VLOOKUP(Government_revenues_table[[#This Row],[Clasificación según EFP]],Table6_GFS_codes_classification[],COLUMNS($F:F)+3,FALSE),"Do not enter data")</f>
        <v>Otros ingresos (14E)</v>
      </c>
      <c r="C33" s="156" t="str">
        <f>IFERROR(VLOOKUP(Government_revenues_table[[#This Row],[Clasificación según EFP]],Table6_GFS_codes_classification[],COLUMNS($F:G)+3,FALSE),"Do not enter data")</f>
        <v>Ingresos por propiedades (141E)</v>
      </c>
      <c r="D33" s="156" t="str">
        <f>IFERROR(VLOOKUP(Government_revenues_table[[#This Row],[Clasificación según EFP]],Table6_GFS_codes_classification[],COLUMNS($F:H)+3,FALSE),"Do not enter data")</f>
        <v>Alquiler (1415E)</v>
      </c>
      <c r="E33" s="156" t="str">
        <f>IFERROR(VLOOKUP(Government_revenues_table[[#This Row],[Clasificación según EFP]],Table6_GFS_codes_classification[],COLUMNS($F:I)+3,FALSE),"Do not enter data")</f>
        <v>Regalías (1415E1)</v>
      </c>
      <c r="F33" s="197" t="s">
        <v>627</v>
      </c>
      <c r="G33" s="197" t="s">
        <v>532</v>
      </c>
      <c r="H33" s="197" t="s">
        <v>633</v>
      </c>
      <c r="I33" s="197" t="s">
        <v>348</v>
      </c>
      <c r="J33" s="298">
        <v>35662585.57</v>
      </c>
      <c r="K33" s="197" t="s">
        <v>98</v>
      </c>
      <c r="L33" s="197"/>
      <c r="M33" s="197"/>
      <c r="N33" s="197"/>
      <c r="O33" s="197"/>
      <c r="P33" s="197"/>
      <c r="Q33" s="197"/>
      <c r="R33" s="197"/>
      <c r="S33" s="197"/>
      <c r="T33" s="197"/>
      <c r="U33" s="197"/>
    </row>
    <row r="34" spans="2:22" x14ac:dyDescent="0.35">
      <c r="B34" s="156" t="str">
        <f>IFERROR(VLOOKUP(Government_revenues_table[[#This Row],[Clasificación según EFP]],Table6_GFS_codes_classification[],COLUMNS($F:F)+3,FALSE),"Do not enter data")</f>
        <v>Impuestos (11E)</v>
      </c>
      <c r="C34" s="156" t="str">
        <f>IFERROR(VLOOKUP(Government_revenues_table[[#This Row],[Clasificación según EFP]],Table6_GFS_codes_classification[],COLUMNS($F:G)+3,FALSE),"Do not enter data")</f>
        <v>Impuestos a los bienes y servicios (114E)</v>
      </c>
      <c r="D34" s="156" t="str">
        <f>IFERROR(VLOOKUP(Government_revenues_table[[#This Row],[Clasificación según EFP]],Table6_GFS_codes_classification[],COLUMNS($F:H)+3,FALSE),"Do not enter data")</f>
        <v>Impuestos generales a los bienes y servicios (IVA, impuesto a las ventas, impuesto a los ingresos brutos) (1141E)</v>
      </c>
      <c r="E34" s="156" t="str">
        <f>IFERROR(VLOOKUP(Government_revenues_table[[#This Row],[Clasificación según EFP]],Table6_GFS_codes_classification[],COLUMNS($F:I)+3,FALSE),"Do not enter data")</f>
        <v>Impuestos generales a los bienes y servicios (IVA, impuesto a las ventas, impuesto a los ingresos brutos) (1141E)</v>
      </c>
      <c r="F34" s="197" t="s">
        <v>618</v>
      </c>
      <c r="G34" s="197" t="s">
        <v>87</v>
      </c>
      <c r="H34" s="197" t="s">
        <v>621</v>
      </c>
      <c r="I34" s="197" t="s">
        <v>338</v>
      </c>
      <c r="J34" s="298">
        <v>31034209.119999994</v>
      </c>
      <c r="K34" s="197" t="s">
        <v>98</v>
      </c>
      <c r="L34" s="197"/>
      <c r="M34" s="197"/>
      <c r="N34" s="197"/>
      <c r="O34" s="197"/>
      <c r="P34" s="197"/>
      <c r="Q34" s="197"/>
      <c r="R34" s="197"/>
      <c r="S34" s="197"/>
      <c r="T34" s="197"/>
      <c r="U34" s="197"/>
    </row>
    <row r="35" spans="2:22" x14ac:dyDescent="0.35">
      <c r="B35" s="156" t="str">
        <f>IFERROR(VLOOKUP(Government_revenues_table[[#This Row],[Clasificación según EFP]],Table6_GFS_codes_classification[],COLUMNS($F:F)+3,FALSE),"Do not enter data")</f>
        <v>Impuestos (11E)</v>
      </c>
      <c r="C35" s="156" t="str">
        <f>IFERROR(VLOOKUP(Government_revenues_table[[#This Row],[Clasificación según EFP]],Table6_GFS_codes_classification[],COLUMNS($F:G)+3,FALSE),"Do not enter data")</f>
        <v>Otros impuestos a pagar por compañías de recursos naturales (116E)</v>
      </c>
      <c r="D35" s="156" t="str">
        <f>IFERROR(VLOOKUP(Government_revenues_table[[#This Row],[Clasificación según EFP]],Table6_GFS_codes_classification[],COLUMNS($F:H)+3,FALSE),"Do not enter data")</f>
        <v>Otros impuestos a pagar por compañías de recursos naturales (116E)</v>
      </c>
      <c r="E35" s="156" t="str">
        <f>IFERROR(VLOOKUP(Government_revenues_table[[#This Row],[Clasificación según EFP]],Table6_GFS_codes_classification[],COLUMNS($F:I)+3,FALSE),"Do not enter data")</f>
        <v>Otros impuestos a pagar por compañías de recursos naturales (116E)</v>
      </c>
      <c r="F35" s="197" t="s">
        <v>631</v>
      </c>
      <c r="G35" s="197" t="s">
        <v>532</v>
      </c>
      <c r="H35" s="197" t="s">
        <v>632</v>
      </c>
      <c r="I35" s="197" t="s">
        <v>348</v>
      </c>
      <c r="J35" s="301">
        <v>16010943.310000001</v>
      </c>
      <c r="K35" s="197" t="s">
        <v>98</v>
      </c>
      <c r="L35" s="197"/>
      <c r="M35" s="197"/>
      <c r="N35" s="197"/>
      <c r="O35" s="197"/>
      <c r="P35" s="197"/>
      <c r="Q35" s="197"/>
      <c r="R35" s="197"/>
      <c r="S35" s="197"/>
      <c r="T35" s="197"/>
      <c r="U35" s="239"/>
    </row>
    <row r="36" spans="2:22" x14ac:dyDescent="0.35">
      <c r="B36" s="156" t="str">
        <f>IFERROR(VLOOKUP(Government_revenues_table[[#This Row],[Clasificación según EFP]],Table6_GFS_codes_classification[],COLUMNS($F:F)+3,FALSE),"Do not enter data")</f>
        <v>Impuestos (11E)</v>
      </c>
      <c r="C36" s="156" t="str">
        <f>IFERROR(VLOOKUP(Government_revenues_table[[#This Row],[Clasificación según EFP]],Table6_GFS_codes_classification[],COLUMNS($F:G)+3,FALSE),"Do not enter data")</f>
        <v>Impuestos a los bienes y servicios (114E)</v>
      </c>
      <c r="D36" s="156" t="str">
        <f>IFERROR(VLOOKUP(Government_revenues_table[[#This Row],[Clasificación según EFP]],Table6_GFS_codes_classification[],COLUMNS($F:H)+3,FALSE),"Do not enter data")</f>
        <v>Impuestos generales a los bienes y servicios (IVA, impuesto a las ventas, impuesto a los ingresos brutos) (1141E)</v>
      </c>
      <c r="E36" s="156" t="str">
        <f>IFERROR(VLOOKUP(Government_revenues_table[[#This Row],[Clasificación según EFP]],Table6_GFS_codes_classification[],COLUMNS($F:I)+3,FALSE),"Do not enter data")</f>
        <v>Impuestos generales a los bienes y servicios (IVA, impuesto a las ventas, impuesto a los ingresos brutos) (1141E)</v>
      </c>
      <c r="F36" s="197" t="s">
        <v>618</v>
      </c>
      <c r="G36" s="197" t="s">
        <v>532</v>
      </c>
      <c r="H36" s="197" t="s">
        <v>621</v>
      </c>
      <c r="I36" s="197" t="s">
        <v>338</v>
      </c>
      <c r="J36" s="298">
        <v>10023289.87999998</v>
      </c>
      <c r="K36" s="197" t="s">
        <v>98</v>
      </c>
      <c r="L36" s="197"/>
      <c r="M36" s="197"/>
      <c r="N36" s="197"/>
      <c r="O36" s="197"/>
      <c r="P36" s="197"/>
      <c r="Q36" s="197"/>
      <c r="R36" s="197"/>
      <c r="S36" s="197"/>
      <c r="T36" s="197"/>
      <c r="U36" s="239"/>
      <c r="V36" s="197"/>
    </row>
    <row r="37" spans="2:22" x14ac:dyDescent="0.35">
      <c r="B37" s="156" t="str">
        <f>IFERROR(VLOOKUP(Government_revenues_table[[#This Row],[Clasificación según EFP]],Table6_GFS_codes_classification[],COLUMNS($F:F)+3,FALSE),"Do not enter data")</f>
        <v>Impuestos (11E)</v>
      </c>
      <c r="C37" s="156" t="str">
        <f>IFERROR(VLOOKUP(Government_revenues_table[[#This Row],[Clasificación según EFP]],Table6_GFS_codes_classification[],COLUMNS($F:G)+3,FALSE),"Do not enter data")</f>
        <v>Impuestos a los bienes y servicios (114E)</v>
      </c>
      <c r="D37" s="156" t="str">
        <f>IFERROR(VLOOKUP(Government_revenues_table[[#This Row],[Clasificación según EFP]],Table6_GFS_codes_classification[],COLUMNS($F:H)+3,FALSE),"Do not enter data")</f>
        <v>Impuestos generales a los bienes y servicios (IVA, impuesto a las ventas, impuesto a los ingresos brutos) (1141E)</v>
      </c>
      <c r="E37" s="156" t="str">
        <f>IFERROR(VLOOKUP(Government_revenues_table[[#This Row],[Clasificación según EFP]],Table6_GFS_codes_classification[],COLUMNS($F:I)+3,FALSE),"Do not enter data")</f>
        <v>Impuestos generales a los bienes y servicios (IVA, impuesto a las ventas, impuesto a los ingresos brutos) (1141E)</v>
      </c>
      <c r="F37" s="197" t="s">
        <v>618</v>
      </c>
      <c r="G37" s="197" t="s">
        <v>87</v>
      </c>
      <c r="H37" s="197" t="s">
        <v>622</v>
      </c>
      <c r="I37" s="197" t="s">
        <v>348</v>
      </c>
      <c r="J37" s="298">
        <v>4156335.34</v>
      </c>
      <c r="K37" s="197" t="s">
        <v>98</v>
      </c>
      <c r="L37" s="197"/>
      <c r="M37" s="197"/>
      <c r="N37" s="197"/>
      <c r="O37" s="197"/>
      <c r="P37" s="197"/>
      <c r="Q37" s="197"/>
      <c r="R37" s="197"/>
      <c r="S37" s="197"/>
      <c r="T37" s="197"/>
      <c r="U37" s="239"/>
      <c r="V37" s="197"/>
    </row>
    <row r="38" spans="2:22" x14ac:dyDescent="0.35">
      <c r="B38" s="157" t="str">
        <f>IFERROR(VLOOKUP(Government_revenues_table[[#This Row],[Clasificación según EFP]],Table6_GFS_codes_classification[],COLUMNS($F:F)+3,FALSE),"Do not enter data")</f>
        <v>Impuestos (11E)</v>
      </c>
      <c r="C38" s="157" t="str">
        <f>IFERROR(VLOOKUP(Government_revenues_table[[#This Row],[Clasificación según EFP]],Table6_GFS_codes_classification[],COLUMNS($F:G)+3,FALSE),"Do not enter data")</f>
        <v>Impuestos sobre las transacciones y el comercio internacional (115E)</v>
      </c>
      <c r="D38" s="157" t="str">
        <f>IFERROR(VLOOKUP(Government_revenues_table[[#This Row],[Clasificación según EFP]],Table6_GFS_codes_classification[],COLUMNS($F:H)+3,FALSE),"Do not enter data")</f>
        <v>Utilidades de monopolios de exportación de recursos naturales (1153E1)</v>
      </c>
      <c r="E38" s="157" t="str">
        <f>IFERROR(VLOOKUP(Government_revenues_table[[#This Row],[Clasificación según EFP]],Table6_GFS_codes_classification[],COLUMNS($F:I)+3,FALSE),"Do not enter data")</f>
        <v>Utilidades de monopolios de exportación de recursos naturales (1153E1)</v>
      </c>
      <c r="F38" s="197" t="s">
        <v>634</v>
      </c>
      <c r="G38" s="197" t="s">
        <v>532</v>
      </c>
      <c r="H38" s="197" t="s">
        <v>635</v>
      </c>
      <c r="I38" s="197" t="s">
        <v>348</v>
      </c>
      <c r="J38" s="298">
        <v>3658572.2</v>
      </c>
      <c r="K38" s="197" t="s">
        <v>98</v>
      </c>
      <c r="L38" s="197"/>
      <c r="M38" s="197"/>
      <c r="N38" s="197"/>
      <c r="O38" s="197"/>
      <c r="P38" s="197"/>
      <c r="Q38" s="197"/>
      <c r="R38" s="197"/>
      <c r="S38" s="197"/>
      <c r="T38" s="197"/>
      <c r="U38" s="240"/>
      <c r="V38" s="197"/>
    </row>
    <row r="39" spans="2:22" x14ac:dyDescent="0.35">
      <c r="B39" s="157" t="str">
        <f>IFERROR(VLOOKUP(Government_revenues_table[[#This Row],[Clasificación según EFP]],Table6_GFS_codes_classification[],COLUMNS($F:F)+3,FALSE),"Do not enter data")</f>
        <v>Impuestos (11E)</v>
      </c>
      <c r="C39" s="157" t="str">
        <f>IFERROR(VLOOKUP(Government_revenues_table[[#This Row],[Clasificación según EFP]],Table6_GFS_codes_classification[],COLUMNS($F:G)+3,FALSE),"Do not enter data")</f>
        <v>Impuestos a los bienes y servicios (114E)</v>
      </c>
      <c r="D39" s="157" t="str">
        <f>IFERROR(VLOOKUP(Government_revenues_table[[#This Row],[Clasificación según EFP]],Table6_GFS_codes_classification[],COLUMNS($F:H)+3,FALSE),"Do not enter data")</f>
        <v>Impuestos generales a los bienes y servicios (IVA, impuesto a las ventas, impuesto a los ingresos brutos) (1141E)</v>
      </c>
      <c r="E39" s="157" t="str">
        <f>IFERROR(VLOOKUP(Government_revenues_table[[#This Row],[Clasificación según EFP]],Table6_GFS_codes_classification[],COLUMNS($F:I)+3,FALSE),"Do not enter data")</f>
        <v>Impuestos generales a los bienes y servicios (IVA, impuesto a las ventas, impuesto a los ingresos brutos) (1141E)</v>
      </c>
      <c r="F39" s="197" t="s">
        <v>618</v>
      </c>
      <c r="G39" s="197" t="s">
        <v>532</v>
      </c>
      <c r="H39" s="197" t="s">
        <v>2303</v>
      </c>
      <c r="I39" s="197" t="s">
        <v>338</v>
      </c>
      <c r="J39" s="298">
        <v>3300000</v>
      </c>
      <c r="K39" s="197" t="s">
        <v>98</v>
      </c>
      <c r="L39" s="197"/>
      <c r="M39" s="197"/>
      <c r="N39" s="197"/>
      <c r="O39" s="197"/>
      <c r="P39" s="197"/>
      <c r="Q39" s="197"/>
      <c r="R39" s="197"/>
      <c r="S39" s="197"/>
      <c r="T39" s="197"/>
      <c r="U39" s="197"/>
      <c r="V39" s="197"/>
    </row>
    <row r="40" spans="2:22" x14ac:dyDescent="0.35">
      <c r="B40" s="156"/>
      <c r="C40" s="156"/>
      <c r="D40" s="156"/>
      <c r="E40" s="156"/>
      <c r="F40" s="197"/>
      <c r="G40" s="197"/>
      <c r="H40" s="197"/>
      <c r="I40" s="197"/>
      <c r="J40" s="215"/>
      <c r="K40" s="197"/>
      <c r="L40" s="197"/>
      <c r="M40" s="197"/>
      <c r="N40" s="197"/>
      <c r="O40" s="197"/>
      <c r="P40" s="197"/>
      <c r="Q40" s="197"/>
      <c r="R40" s="197"/>
      <c r="S40" s="197"/>
      <c r="T40" s="197"/>
      <c r="U40" s="197"/>
      <c r="V40" s="197"/>
    </row>
    <row r="41" spans="2:22" x14ac:dyDescent="0.35">
      <c r="B41" s="156"/>
      <c r="C41" s="156"/>
      <c r="D41" s="156"/>
      <c r="E41" s="156"/>
      <c r="F41" s="197"/>
      <c r="G41" s="197"/>
      <c r="H41" s="197"/>
      <c r="I41" s="197"/>
      <c r="J41" s="215"/>
      <c r="K41" s="197"/>
      <c r="L41" s="197"/>
      <c r="M41" s="197"/>
      <c r="N41" s="197"/>
      <c r="O41" s="197"/>
      <c r="P41" s="197"/>
      <c r="Q41" s="197"/>
      <c r="R41" s="197"/>
      <c r="S41" s="197"/>
      <c r="T41" s="197"/>
      <c r="U41" s="197"/>
      <c r="V41" s="197"/>
    </row>
    <row r="42" spans="2:22" x14ac:dyDescent="0.35">
      <c r="B42" s="156"/>
      <c r="C42" s="156"/>
      <c r="D42" s="156"/>
      <c r="E42" s="156"/>
      <c r="F42" s="197"/>
      <c r="G42" s="197"/>
      <c r="H42" s="197"/>
      <c r="I42" s="197"/>
      <c r="J42" s="215"/>
      <c r="K42" s="197"/>
      <c r="L42" s="197"/>
      <c r="M42" s="197"/>
      <c r="N42" s="197"/>
      <c r="O42" s="197"/>
      <c r="P42" s="197"/>
      <c r="Q42" s="197"/>
      <c r="R42" s="197"/>
      <c r="S42" s="197"/>
      <c r="T42" s="197"/>
      <c r="U42" s="197"/>
      <c r="V42" s="197"/>
    </row>
    <row r="43" spans="2:22" x14ac:dyDescent="0.35">
      <c r="B43" s="156"/>
      <c r="C43" s="156"/>
      <c r="D43" s="156"/>
      <c r="E43" s="156"/>
      <c r="F43" s="197"/>
      <c r="G43" s="197"/>
      <c r="H43" s="197"/>
      <c r="I43" s="197"/>
      <c r="J43" s="215"/>
      <c r="K43" s="197"/>
      <c r="L43" s="197"/>
      <c r="M43" s="197"/>
      <c r="N43" s="197"/>
      <c r="O43" s="197"/>
      <c r="P43" s="197"/>
      <c r="Q43" s="197"/>
      <c r="R43" s="197"/>
      <c r="S43" s="197"/>
      <c r="T43" s="197"/>
      <c r="U43" s="197"/>
      <c r="V43" s="197"/>
    </row>
    <row r="44" spans="2:22" ht="15.6" thickBot="1" x14ac:dyDescent="0.4">
      <c r="B44" s="197"/>
      <c r="C44" s="197"/>
      <c r="D44" s="197"/>
      <c r="E44" s="197"/>
      <c r="F44" s="197"/>
      <c r="G44" s="197"/>
      <c r="H44" s="197"/>
      <c r="I44" s="197"/>
      <c r="J44" s="197"/>
      <c r="K44" s="197"/>
      <c r="L44" s="197"/>
      <c r="M44" s="197"/>
      <c r="N44" s="197"/>
      <c r="O44" s="197"/>
      <c r="P44" s="197"/>
      <c r="Q44" s="197"/>
      <c r="R44" s="197"/>
      <c r="S44" s="197"/>
      <c r="T44" s="197"/>
      <c r="U44" s="197"/>
      <c r="V44" s="197"/>
    </row>
    <row r="45" spans="2:22" ht="15.6" thickBot="1" x14ac:dyDescent="0.4">
      <c r="B45" s="197"/>
      <c r="C45" s="197"/>
      <c r="D45" s="197"/>
      <c r="E45" s="197"/>
      <c r="F45" s="197"/>
      <c r="G45" s="197"/>
      <c r="H45" s="197"/>
      <c r="I45" s="153" t="s">
        <v>636</v>
      </c>
      <c r="J45" s="155">
        <f>SUMIF(Government_revenues_table[Moneda],"USD",Government_revenues_table[Valor de ingresos])+(IFERROR(SUMIF(Government_revenues_table[Moneda],"&lt;&gt;USD",Government_revenues_table[Valor de ingresos])/'Parte 1 - Datos generales'!$E$45,0))</f>
        <v>1274215999.0599997</v>
      </c>
      <c r="K45" s="197"/>
      <c r="L45" s="197"/>
      <c r="M45" s="197"/>
      <c r="N45" s="197"/>
      <c r="O45" s="197"/>
      <c r="P45" s="197"/>
      <c r="Q45" s="197"/>
      <c r="R45" s="197"/>
      <c r="S45" s="197"/>
      <c r="T45" s="197"/>
      <c r="U45" s="197"/>
      <c r="V45" s="239"/>
    </row>
    <row r="46" spans="2:22" ht="21" customHeight="1" thickBot="1" x14ac:dyDescent="0.4">
      <c r="B46" s="197"/>
      <c r="C46" s="197"/>
      <c r="D46" s="197"/>
      <c r="E46" s="197"/>
      <c r="F46" s="197"/>
      <c r="G46" s="197"/>
      <c r="H46" s="197"/>
      <c r="I46" s="197"/>
      <c r="J46" s="239"/>
      <c r="K46" s="197"/>
      <c r="L46" s="197"/>
      <c r="M46" s="197"/>
      <c r="N46" s="197"/>
      <c r="O46" s="197"/>
      <c r="P46" s="197"/>
      <c r="Q46" s="197"/>
      <c r="R46" s="197"/>
      <c r="S46" s="197"/>
      <c r="T46" s="197"/>
      <c r="U46" s="197"/>
      <c r="V46" s="197"/>
    </row>
    <row r="47" spans="2:22" ht="15.6" thickBot="1" x14ac:dyDescent="0.4">
      <c r="B47" s="197"/>
      <c r="C47" s="197"/>
      <c r="D47" s="197"/>
      <c r="E47" s="197"/>
      <c r="F47" s="197"/>
      <c r="G47" s="197"/>
      <c r="H47" s="197"/>
      <c r="I47" s="153" t="str">
        <f>"Total en "&amp;'Parte 1 - Datos generales'!$E$44</f>
        <v>Total en USD</v>
      </c>
      <c r="J47" s="155">
        <f>IF('Parte 1 - Datos generales'!$E$44="USD",0,SUMIF(Government_revenues_table[Moneda],'Parte 1 - Datos generales'!$E$44,Government_revenues_table[Valor de ingresos]))+(IFERROR(SUMIF(Government_revenues_table[Moneda],"USD",Government_revenues_table[Valor de ingresos])*'Parte 1 - Datos generales'!$E$45,0))</f>
        <v>1274215999.0599997</v>
      </c>
      <c r="K47" s="197"/>
      <c r="L47" s="197"/>
      <c r="M47" s="197"/>
      <c r="N47" s="197"/>
      <c r="O47" s="197"/>
      <c r="P47" s="197"/>
      <c r="Q47" s="197"/>
      <c r="R47" s="197"/>
      <c r="S47" s="197"/>
      <c r="T47" s="197"/>
      <c r="U47" s="197"/>
      <c r="V47" s="197"/>
    </row>
    <row r="51" spans="6:14" ht="24" x14ac:dyDescent="0.35">
      <c r="F51" s="152" t="s">
        <v>637</v>
      </c>
      <c r="G51" s="152"/>
      <c r="H51" s="162"/>
      <c r="I51" s="162"/>
      <c r="J51" s="162"/>
      <c r="K51" s="162"/>
      <c r="L51" s="197"/>
      <c r="M51" s="197"/>
      <c r="N51" s="197"/>
    </row>
    <row r="52" spans="6:14" x14ac:dyDescent="0.35">
      <c r="F52" s="158" t="s">
        <v>638</v>
      </c>
      <c r="G52" s="159"/>
      <c r="H52" s="159"/>
      <c r="I52" s="159"/>
      <c r="J52" s="160"/>
      <c r="K52" s="159"/>
      <c r="L52" s="197"/>
      <c r="M52" s="197"/>
      <c r="N52" s="197"/>
    </row>
    <row r="53" spans="6:14" x14ac:dyDescent="0.35">
      <c r="F53" s="158" t="s">
        <v>639</v>
      </c>
      <c r="G53" s="159" t="s">
        <v>640</v>
      </c>
      <c r="H53" s="159"/>
      <c r="I53" s="159"/>
      <c r="J53" s="160"/>
      <c r="K53" s="159"/>
      <c r="L53" s="197"/>
      <c r="M53" s="197"/>
      <c r="N53" s="197"/>
    </row>
    <row r="54" spans="6:14" x14ac:dyDescent="0.35">
      <c r="F54" s="158" t="s">
        <v>641</v>
      </c>
      <c r="G54" s="159" t="s">
        <v>642</v>
      </c>
      <c r="H54" s="159"/>
      <c r="I54" s="159"/>
      <c r="J54" s="160"/>
      <c r="K54" s="159"/>
      <c r="L54" s="197"/>
      <c r="M54" s="197"/>
      <c r="N54" s="197"/>
    </row>
    <row r="55" spans="6:14" x14ac:dyDescent="0.35">
      <c r="F55" s="158" t="s">
        <v>643</v>
      </c>
      <c r="G55" s="159" t="s">
        <v>644</v>
      </c>
      <c r="H55" s="159"/>
      <c r="I55" s="159"/>
      <c r="J55" s="160"/>
      <c r="K55" s="159"/>
      <c r="L55" s="197"/>
      <c r="M55" s="197"/>
      <c r="N55" s="197"/>
    </row>
    <row r="56" spans="6:14" x14ac:dyDescent="0.35">
      <c r="F56" s="158" t="s">
        <v>645</v>
      </c>
      <c r="G56" s="159" t="s">
        <v>646</v>
      </c>
      <c r="H56" s="159"/>
      <c r="I56" s="159"/>
      <c r="J56" s="160"/>
      <c r="K56" s="159"/>
      <c r="L56" s="197"/>
      <c r="M56" s="197"/>
      <c r="N56" s="197"/>
    </row>
    <row r="57" spans="6:14" x14ac:dyDescent="0.35">
      <c r="F57" s="158" t="s">
        <v>647</v>
      </c>
      <c r="G57" s="159" t="s">
        <v>648</v>
      </c>
      <c r="H57" s="159"/>
      <c r="I57" s="159"/>
      <c r="J57" s="160"/>
      <c r="K57" s="159"/>
      <c r="L57" s="197"/>
      <c r="M57" s="197"/>
      <c r="N57" s="197"/>
    </row>
    <row r="58" spans="6:14" ht="18.75" customHeight="1" x14ac:dyDescent="0.35">
      <c r="F58" s="158" t="s">
        <v>649</v>
      </c>
      <c r="G58" s="159" t="s">
        <v>650</v>
      </c>
      <c r="H58" s="159"/>
      <c r="I58" s="159"/>
      <c r="J58" s="160"/>
      <c r="K58" s="159"/>
      <c r="L58" s="197"/>
      <c r="M58" s="197"/>
      <c r="N58" s="197"/>
    </row>
    <row r="59" spans="6:14" ht="15.75" customHeight="1" x14ac:dyDescent="0.35">
      <c r="F59" s="158" t="s">
        <v>651</v>
      </c>
      <c r="G59" s="159" t="s">
        <v>652</v>
      </c>
      <c r="H59" s="159"/>
      <c r="I59" s="159"/>
      <c r="J59" s="160"/>
      <c r="K59" s="159"/>
      <c r="L59" s="197"/>
      <c r="M59" s="197"/>
      <c r="N59" s="197"/>
    </row>
    <row r="60" spans="6:14" x14ac:dyDescent="0.35">
      <c r="F60" s="158" t="s">
        <v>653</v>
      </c>
      <c r="G60" s="159" t="s">
        <v>654</v>
      </c>
      <c r="H60" s="159"/>
      <c r="I60" s="159"/>
      <c r="J60" s="160"/>
      <c r="K60" s="159"/>
      <c r="L60" s="197"/>
      <c r="M60" s="197"/>
      <c r="N60" s="197"/>
    </row>
    <row r="61" spans="6:14" x14ac:dyDescent="0.35">
      <c r="F61" s="158" t="s">
        <v>655</v>
      </c>
      <c r="G61" s="159" t="s">
        <v>640</v>
      </c>
      <c r="H61" s="159"/>
      <c r="I61" s="159"/>
      <c r="J61" s="160"/>
      <c r="K61" s="159"/>
      <c r="L61" s="197"/>
      <c r="M61" s="197"/>
      <c r="N61" s="197"/>
    </row>
    <row r="62" spans="6:14" x14ac:dyDescent="0.35">
      <c r="F62" s="158" t="s">
        <v>656</v>
      </c>
      <c r="G62" s="159" t="s">
        <v>657</v>
      </c>
      <c r="H62" s="159"/>
      <c r="I62" s="159"/>
      <c r="J62" s="160"/>
      <c r="K62" s="159"/>
      <c r="L62" s="197"/>
      <c r="M62" s="197"/>
      <c r="N62" s="197"/>
    </row>
    <row r="63" spans="6:14" x14ac:dyDescent="0.35">
      <c r="F63" s="158" t="s">
        <v>658</v>
      </c>
      <c r="G63" s="159" t="s">
        <v>659</v>
      </c>
      <c r="H63" s="159"/>
      <c r="I63" s="159"/>
      <c r="J63" s="160"/>
      <c r="K63" s="159"/>
      <c r="L63" s="197"/>
      <c r="M63" s="197"/>
      <c r="N63" s="197"/>
    </row>
    <row r="64" spans="6:14" x14ac:dyDescent="0.35">
      <c r="F64" s="158" t="s">
        <v>660</v>
      </c>
      <c r="G64" s="159" t="s">
        <v>661</v>
      </c>
      <c r="H64" s="159"/>
      <c r="I64" s="159"/>
      <c r="J64" s="160"/>
      <c r="K64" s="159"/>
      <c r="L64" s="197"/>
      <c r="M64" s="197"/>
      <c r="N64" s="197"/>
    </row>
    <row r="65" spans="6:14" x14ac:dyDescent="0.35">
      <c r="F65" s="158" t="s">
        <v>662</v>
      </c>
      <c r="G65" s="159" t="s">
        <v>663</v>
      </c>
      <c r="H65" s="159"/>
      <c r="I65" s="159"/>
      <c r="J65" s="160"/>
      <c r="K65" s="159"/>
      <c r="L65" s="197"/>
      <c r="M65" s="197"/>
      <c r="N65" s="197"/>
    </row>
    <row r="66" spans="6:14" ht="15.75" customHeight="1" thickBot="1" x14ac:dyDescent="0.4">
      <c r="F66" s="289"/>
      <c r="G66" s="289"/>
      <c r="H66" s="289"/>
      <c r="I66" s="289"/>
      <c r="J66" s="289"/>
      <c r="K66" s="289"/>
      <c r="L66" s="289"/>
      <c r="M66" s="289"/>
      <c r="N66" s="289"/>
    </row>
    <row r="67" spans="6:14" x14ac:dyDescent="0.35">
      <c r="F67" s="279"/>
      <c r="G67" s="279"/>
      <c r="H67" s="279"/>
      <c r="I67" s="279"/>
      <c r="J67" s="279"/>
      <c r="K67" s="279"/>
      <c r="L67" s="279"/>
      <c r="M67" s="279"/>
      <c r="N67" s="279"/>
    </row>
    <row r="68" spans="6:14" ht="15.6" thickBot="1" x14ac:dyDescent="0.4">
      <c r="F68" s="262" t="s">
        <v>33</v>
      </c>
      <c r="G68" s="263"/>
      <c r="H68" s="263"/>
      <c r="I68" s="263"/>
      <c r="J68" s="263"/>
      <c r="K68" s="263"/>
      <c r="L68" s="263"/>
      <c r="M68" s="263"/>
      <c r="N68" s="263"/>
    </row>
    <row r="69" spans="6:14" x14ac:dyDescent="0.35">
      <c r="F69" s="264" t="s">
        <v>34</v>
      </c>
      <c r="G69" s="265"/>
      <c r="H69" s="265"/>
      <c r="I69" s="265"/>
      <c r="J69" s="265"/>
      <c r="K69" s="265"/>
      <c r="L69" s="265"/>
      <c r="M69" s="265"/>
      <c r="N69" s="265"/>
    </row>
    <row r="70" spans="6:14" ht="15.6" thickBot="1" x14ac:dyDescent="0.4">
      <c r="F70" s="276"/>
      <c r="G70" s="276"/>
      <c r="H70" s="276"/>
      <c r="I70" s="276"/>
      <c r="J70" s="276"/>
      <c r="K70" s="276"/>
      <c r="L70" s="276"/>
      <c r="M70" s="276"/>
      <c r="N70" s="276"/>
    </row>
    <row r="71" spans="6:14" x14ac:dyDescent="0.35">
      <c r="F71" s="258" t="s">
        <v>35</v>
      </c>
      <c r="G71" s="258"/>
      <c r="H71" s="258"/>
      <c r="I71" s="258"/>
      <c r="J71" s="258"/>
      <c r="K71" s="197"/>
      <c r="L71" s="197"/>
      <c r="M71" s="197"/>
      <c r="N71" s="197"/>
    </row>
    <row r="72" spans="6:14" ht="15" customHeight="1" x14ac:dyDescent="0.35">
      <c r="F72" s="243" t="s">
        <v>36</v>
      </c>
      <c r="G72" s="243"/>
      <c r="H72" s="243"/>
      <c r="I72" s="243"/>
      <c r="J72" s="243"/>
      <c r="K72" s="197"/>
      <c r="L72" s="197"/>
      <c r="M72" s="197"/>
      <c r="N72" s="197"/>
    </row>
    <row r="73" spans="6:14" x14ac:dyDescent="0.35">
      <c r="F73" s="251" t="s">
        <v>38</v>
      </c>
      <c r="G73" s="251"/>
      <c r="H73" s="251"/>
      <c r="I73" s="251"/>
      <c r="J73" s="251"/>
      <c r="K73" s="197"/>
      <c r="L73" s="197"/>
      <c r="M73" s="197"/>
      <c r="N73" s="197"/>
    </row>
  </sheetData>
  <sheetProtection insertRows="0"/>
  <protectedRanges>
    <protectedRange algorithmName="SHA-512" hashValue="19r0bVvPR7yZA0UiYij7Tv1CBk3noIABvFePbLhCJ4nk3L6A+Fy+RdPPS3STf+a52x4pG2PQK4FAkXK9epnlIA==" saltValue="gQC4yrLvnbJqxYZ0KSEoZA==" spinCount="100000" sqref="K45 J22:K43 F22:G31 F35:G43" name="Government revenues"/>
    <protectedRange algorithmName="SHA-512" hashValue="19r0bVvPR7yZA0UiYij7Tv1CBk3noIABvFePbLhCJ4nk3L6A+Fy+RdPPS3STf+a52x4pG2PQK4FAkXK9epnlIA==" saltValue="gQC4yrLvnbJqxYZ0KSEoZA==" spinCount="100000" sqref="I22:I24 I32:I35 I37 I40:I43" name="Government revenues_1"/>
    <protectedRange algorithmName="SHA-512" hashValue="19r0bVvPR7yZA0UiYij7Tv1CBk3noIABvFePbLhCJ4nk3L6A+Fy+RdPPS3STf+a52x4pG2PQK4FAkXK9epnlIA==" saltValue="gQC4yrLvnbJqxYZ0KSEoZA==" spinCount="100000" sqref="F32:G34" name="Government revenues_1_2"/>
    <protectedRange algorithmName="SHA-512" hashValue="19r0bVvPR7yZA0UiYij7Tv1CBk3noIABvFePbLhCJ4nk3L6A+Fy+RdPPS3STf+a52x4pG2PQK4FAkXK9epnlIA==" saltValue="gQC4yrLvnbJqxYZ0KSEoZA==" spinCount="100000" sqref="I25" name="Government revenues_1_1"/>
    <protectedRange algorithmName="SHA-512" hashValue="19r0bVvPR7yZA0UiYij7Tv1CBk3noIABvFePbLhCJ4nk3L6A+Fy+RdPPS3STf+a52x4pG2PQK4FAkXK9epnlIA==" saltValue="gQC4yrLvnbJqxYZ0KSEoZA==" spinCount="100000" sqref="I26" name="Government revenues_1_1_1"/>
    <protectedRange algorithmName="SHA-512" hashValue="19r0bVvPR7yZA0UiYij7Tv1CBk3noIABvFePbLhCJ4nk3L6A+Fy+RdPPS3STf+a52x4pG2PQK4FAkXK9epnlIA==" saltValue="gQC4yrLvnbJqxYZ0KSEoZA==" spinCount="100000" sqref="I27" name="Government revenues_1_1_2"/>
    <protectedRange algorithmName="SHA-512" hashValue="19r0bVvPR7yZA0UiYij7Tv1CBk3noIABvFePbLhCJ4nk3L6A+Fy+RdPPS3STf+a52x4pG2PQK4FAkXK9epnlIA==" saltValue="gQC4yrLvnbJqxYZ0KSEoZA==" spinCount="100000" sqref="I28" name="Government revenues_1_1_3"/>
    <protectedRange algorithmName="SHA-512" hashValue="19r0bVvPR7yZA0UiYij7Tv1CBk3noIABvFePbLhCJ4nk3L6A+Fy+RdPPS3STf+a52x4pG2PQK4FAkXK9epnlIA==" saltValue="gQC4yrLvnbJqxYZ0KSEoZA==" spinCount="100000" sqref="I29" name="Government revenues_1_1_4"/>
    <protectedRange algorithmName="SHA-512" hashValue="19r0bVvPR7yZA0UiYij7Tv1CBk3noIABvFePbLhCJ4nk3L6A+Fy+RdPPS3STf+a52x4pG2PQK4FAkXK9epnlIA==" saltValue="gQC4yrLvnbJqxYZ0KSEoZA==" spinCount="100000" sqref="I30" name="Government revenues_1_1_5"/>
    <protectedRange algorithmName="SHA-512" hashValue="19r0bVvPR7yZA0UiYij7Tv1CBk3noIABvFePbLhCJ4nk3L6A+Fy+RdPPS3STf+a52x4pG2PQK4FAkXK9epnlIA==" saltValue="gQC4yrLvnbJqxYZ0KSEoZA==" spinCount="100000" sqref="I31" name="Government revenues_1_1_6"/>
    <protectedRange algorithmName="SHA-512" hashValue="19r0bVvPR7yZA0UiYij7Tv1CBk3noIABvFePbLhCJ4nk3L6A+Fy+RdPPS3STf+a52x4pG2PQK4FAkXK9epnlIA==" saltValue="gQC4yrLvnbJqxYZ0KSEoZA==" spinCount="100000" sqref="I36" name="Government revenues_1_1_7"/>
    <protectedRange algorithmName="SHA-512" hashValue="19r0bVvPR7yZA0UiYij7Tv1CBk3noIABvFePbLhCJ4nk3L6A+Fy+RdPPS3STf+a52x4pG2PQK4FAkXK9epnlIA==" saltValue="gQC4yrLvnbJqxYZ0KSEoZA==" spinCount="100000" sqref="I38" name="Government revenues_1_1_9"/>
    <protectedRange algorithmName="SHA-512" hashValue="19r0bVvPR7yZA0UiYij7Tv1CBk3noIABvFePbLhCJ4nk3L6A+Fy+RdPPS3STf+a52x4pG2PQK4FAkXK9epnlIA==" saltValue="gQC4yrLvnbJqxYZ0KSEoZA==" spinCount="100000" sqref="I39" name="Government revenues_1_1_10"/>
  </protectedRanges>
  <mergeCells count="23">
    <mergeCell ref="F13:N13"/>
    <mergeCell ref="F14:N14"/>
    <mergeCell ref="F15:N15"/>
    <mergeCell ref="M18:N18"/>
    <mergeCell ref="F66:N66"/>
    <mergeCell ref="F16:N16"/>
    <mergeCell ref="F18:K18"/>
    <mergeCell ref="F8:N8"/>
    <mergeCell ref="F9:N9"/>
    <mergeCell ref="F10:N10"/>
    <mergeCell ref="F11:N11"/>
    <mergeCell ref="F12:N12"/>
    <mergeCell ref="P22:U22"/>
    <mergeCell ref="M19:N19"/>
    <mergeCell ref="M21:N21"/>
    <mergeCell ref="F71:J71"/>
    <mergeCell ref="F72:J72"/>
    <mergeCell ref="F73:J73"/>
    <mergeCell ref="F70:N70"/>
    <mergeCell ref="F20:K20"/>
    <mergeCell ref="F67:N67"/>
    <mergeCell ref="F68:N68"/>
    <mergeCell ref="F69:N69"/>
  </mergeCells>
  <phoneticPr fontId="73" type="noConversion"/>
  <dataValidations count="10">
    <dataValidation type="textLength" allowBlank="1" showInputMessage="1" showErrorMessage="1" errorTitle="Por favor, no editar estas celda" error="Por favor, no edite estas celdas" sqref="J21:K21 F21:H21 F51:K52" xr:uid="{040A0F63-1C12-415F-BF0F-4E009D609B75}">
      <formula1>10000</formula1>
      <formula2>50000</formula2>
    </dataValidation>
    <dataValidation allowBlank="1" showInputMessage="1" showErrorMessage="1" errorTitle="Por favor, no editar estas celda" error="Por favor, no edite estas celdas" sqref="I21" xr:uid="{45C4F56B-DACD-4ADD-9EF3-528E1B8FF490}"/>
    <dataValidation type="whole" allowBlank="1" showInputMessage="1" showErrorMessage="1" sqref="H65:K65" xr:uid="{B41B3659-95C0-4782-8249-C45F1BA8CF71}">
      <formula1>10000</formula1>
      <formula2>50000</formula2>
    </dataValidation>
    <dataValidation type="textLength" allowBlank="1" showInputMessage="1" showErrorMessage="1" sqref="F7:N16 F17:K20 B7:E20 B66:E70 F69:N70 F66:N67 B44:H50 I44 I46 K44:N50 J44:J46 I48:J50 L51:N65 O7:O65 A7:A70 L17:N43" xr:uid="{C34C43B0-4B88-4697-A1F8-6046FF94A4E3}">
      <formula1>9999999</formula1>
      <formula2>99999999</formula2>
    </dataValidation>
    <dataValidation type="whole" showInputMessage="1" showErrorMessage="1" sqref="F71:J73" xr:uid="{B7AD1CD3-3435-4388-8581-6F3418A86CFB}">
      <formula1>999999</formula1>
      <formula2>99999999</formula2>
    </dataValidation>
    <dataValidation type="whole" allowBlank="1" showInputMessage="1" showErrorMessage="1" errorTitle="No editar estas celdas" error="Por favor, no edite estas celdas" sqref="F68" xr:uid="{AA3C6388-431E-4A6D-B5DD-F4EEDC10D88F}">
      <formula1>10000</formula1>
      <formula2>50000</formula2>
    </dataValidation>
    <dataValidation type="list" allowBlank="1" showInputMessage="1" showErrorMessage="1" sqref="F22:F43" xr:uid="{00000000-0002-0000-0300-000003000000}">
      <formula1>GFS_list</formula1>
    </dataValidation>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H22:H43" xr:uid="{D5542179-2FB1-4F51-A9A0-8B4969D42E2C}"/>
    <dataValidation type="decimal" operator="notBetween" allowBlank="1" showInputMessage="1" showErrorMessage="1" errorTitle="Número" error="Ingrese únicamente números en esta celda" promptTitle="Valor de ingreso" prompt="Favor introduzca la cifra total del flujo de ingresos según lo divulgado por el gobierno, incluyendo los no reconciliados." sqref="J22:J43" xr:uid="{E188CC06-04C5-4523-9D0F-33E094E7A8EB}">
      <formula1>0.1</formula1>
      <formula2>0.2</formula2>
    </dataValidation>
    <dataValidation type="list" allowBlank="1" showInputMessage="1" showErrorMessage="1" promptTitle="Organismo gubernamental receptor" prompt="Ingrese el nombre del organismo gubernamental receptor._x000a__x000a_Por favor, evite utilizar siglas e ingrese el nombre completo._x000a_" sqref="I22:I43" xr:uid="{7E79175A-8A10-4B49-B0A8-103C361FEDB5}">
      <formula1>Government_entities_list</formula1>
    </dataValidation>
  </dataValidations>
  <hyperlinks>
    <hyperlink ref="F20" r:id="rId1" location="r4-1" display="EITI Requirement 4.1" xr:uid="{EB616848-9320-443F-A042-28F04868856E}"/>
    <hyperlink ref="M19" r:id="rId2" location="r5-1" display="EITI Requirement 5.1" xr:uid="{D1298250-E9A8-4B35-9832-EB42334EC5CC}"/>
    <hyperlink ref="F69:J69" r:id="rId3" display="Give us your feedback or report a conflict in the data! Write to us at  data@eiti.org" xr:uid="{BE61C198-B901-4D2C-AF0A-79325926C041}"/>
    <hyperlink ref="F68:J68" r:id="rId4" display="Puede acceder a la versión más reciente de las plantillas de datos resumidos en https://eiti.org/es/documento/plantilla-datos-resumidos-del-eiti" xr:uid="{D5C9B493-F31A-4E14-9F9D-178DE2CC8B90}"/>
  </hyperlinks>
  <pageMargins left="0.7" right="0.7" top="0.75" bottom="0.75" header="0.3" footer="0.3"/>
  <pageSetup paperSize="9" orientation="portrait" r:id="rId5"/>
  <colBreaks count="1" manualBreakCount="1">
    <brk id="12" max="1048575" man="1"/>
  </colBreaks>
  <drawing r:id="rId6"/>
  <tableParts count="1">
    <tablePart r:id="rId7"/>
  </tableParts>
  <extLst>
    <ext xmlns:x14="http://schemas.microsoft.com/office/spreadsheetml/2009/9/main" uri="{CCE6A557-97BC-4b89-ADB6-D9C93CAAB3DF}">
      <x14:dataValidations xmlns:xm="http://schemas.microsoft.com/office/excel/2006/main" count="3">
        <x14:dataValidation type="list" allowBlank="1" showInputMessage="1" showErrorMessage="1" promptTitle="Seleccione el sector" prompt="Seleccione de la lista el sector" xr:uid="{6D0425A3-0C8C-45E2-869B-2175D77CA88E}">
          <x14:formula1>
            <xm:f>Lists!$AA$3:$AA$9</xm:f>
          </x14:formula1>
          <xm:sqref>G22:G31 G35:G43</xm:sqref>
        </x14:dataValidation>
        <x14:dataValidation type="list" allowBlank="1" showInputMessage="1" showErrorMessage="1" xr:uid="{28CBB2F7-C5F3-44D6-8D62-5BC7E6315485}">
          <x14:formula1>
            <xm:f>Lists!$I$11:$I$168</xm:f>
          </x14:formula1>
          <xm:sqref>K22:K43</xm:sqref>
        </x14:dataValidation>
        <x14:dataValidation type="list" allowBlank="1" showInputMessage="1" showErrorMessage="1" xr:uid="{00000000-0002-0000-0300-000000000000}">
          <x14:formula1>
            <xm:f>Lists!$S$2:$S$29</xm:f>
          </x14:formula1>
          <xm:sqref>B22:E43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2:N45"/>
  <sheetViews>
    <sheetView showGridLines="0" zoomScale="94" zoomScaleNormal="85" workbookViewId="0">
      <selection activeCell="C29" sqref="C29:N29"/>
    </sheetView>
  </sheetViews>
  <sheetFormatPr defaultColWidth="9.109375" defaultRowHeight="15" x14ac:dyDescent="0.35"/>
  <cols>
    <col min="1" max="1" width="3.88671875" style="12" customWidth="1"/>
    <col min="2" max="2" width="0.109375" style="12" customWidth="1"/>
    <col min="3" max="3" width="18.88671875" style="12" customWidth="1"/>
    <col min="4" max="4" width="26" style="12" bestFit="1" customWidth="1"/>
    <col min="5" max="5" width="30.5546875" style="12" bestFit="1" customWidth="1"/>
    <col min="6" max="6" width="31.5546875" style="12" bestFit="1" customWidth="1"/>
    <col min="7" max="7" width="34.109375" style="12" bestFit="1" customWidth="1"/>
    <col min="8" max="8" width="22.88671875" style="12" bestFit="1" customWidth="1"/>
    <col min="9" max="9" width="27.109375" style="12" bestFit="1" customWidth="1"/>
    <col min="10" max="10" width="22" style="12" bestFit="1" customWidth="1"/>
    <col min="11" max="11" width="37.109375" style="12" bestFit="1" customWidth="1"/>
    <col min="12" max="12" width="38.5546875" style="12" bestFit="1" customWidth="1"/>
    <col min="13" max="13" width="26" style="12" bestFit="1" customWidth="1"/>
    <col min="14" max="14" width="16.88671875" style="12" bestFit="1" customWidth="1"/>
    <col min="15" max="15" width="4" style="12" customWidth="1"/>
    <col min="16" max="16" width="9.109375" style="12"/>
    <col min="17" max="33" width="15.88671875" style="12" customWidth="1"/>
    <col min="34" max="16384" width="9.109375" style="12"/>
  </cols>
  <sheetData>
    <row r="2" spans="2:14" s="33" customFormat="1" x14ac:dyDescent="0.35">
      <c r="B2" s="197"/>
      <c r="C2" s="252" t="s">
        <v>664</v>
      </c>
      <c r="D2" s="252"/>
      <c r="E2" s="252"/>
      <c r="F2" s="252"/>
      <c r="G2" s="252"/>
      <c r="H2" s="252"/>
      <c r="I2" s="252"/>
      <c r="J2" s="252"/>
      <c r="K2" s="252"/>
      <c r="L2" s="252"/>
      <c r="M2" s="252"/>
      <c r="N2" s="252"/>
    </row>
    <row r="3" spans="2:14" ht="21" customHeight="1" x14ac:dyDescent="0.35">
      <c r="C3" s="292" t="s">
        <v>40</v>
      </c>
      <c r="D3" s="292"/>
      <c r="E3" s="292"/>
      <c r="F3" s="292"/>
      <c r="G3" s="292"/>
      <c r="H3" s="292"/>
      <c r="I3" s="292"/>
      <c r="J3" s="292"/>
      <c r="K3" s="292"/>
      <c r="L3" s="292"/>
      <c r="M3" s="292"/>
      <c r="N3" s="292"/>
    </row>
    <row r="4" spans="2:14" s="33" customFormat="1" ht="15.6" customHeight="1" x14ac:dyDescent="0.35">
      <c r="B4" s="197"/>
      <c r="C4" s="293" t="s">
        <v>665</v>
      </c>
      <c r="D4" s="293"/>
      <c r="E4" s="293"/>
      <c r="F4" s="293"/>
      <c r="G4" s="293"/>
      <c r="H4" s="293"/>
      <c r="I4" s="293"/>
      <c r="J4" s="293"/>
      <c r="K4" s="293"/>
      <c r="L4" s="293"/>
      <c r="M4" s="293"/>
      <c r="N4" s="293"/>
    </row>
    <row r="5" spans="2:14" s="33" customFormat="1" ht="15.6" customHeight="1" x14ac:dyDescent="0.35">
      <c r="B5" s="197"/>
      <c r="C5" s="293" t="s">
        <v>666</v>
      </c>
      <c r="D5" s="293"/>
      <c r="E5" s="293"/>
      <c r="F5" s="293"/>
      <c r="G5" s="293"/>
      <c r="H5" s="293"/>
      <c r="I5" s="293"/>
      <c r="J5" s="293"/>
      <c r="K5" s="293"/>
      <c r="L5" s="293"/>
      <c r="M5" s="293"/>
      <c r="N5" s="293"/>
    </row>
    <row r="6" spans="2:14" s="33" customFormat="1" ht="15.6" customHeight="1" x14ac:dyDescent="0.35">
      <c r="B6" s="197"/>
      <c r="C6" s="293" t="s">
        <v>667</v>
      </c>
      <c r="D6" s="293"/>
      <c r="E6" s="293"/>
      <c r="F6" s="293"/>
      <c r="G6" s="293"/>
      <c r="H6" s="293"/>
      <c r="I6" s="293"/>
      <c r="J6" s="293"/>
      <c r="K6" s="293"/>
      <c r="L6" s="293"/>
      <c r="M6" s="293"/>
      <c r="N6" s="293"/>
    </row>
    <row r="7" spans="2:14" s="33" customFormat="1" ht="15.6" customHeight="1" x14ac:dyDescent="0.35">
      <c r="B7" s="197"/>
      <c r="C7" s="293" t="s">
        <v>668</v>
      </c>
      <c r="D7" s="293"/>
      <c r="E7" s="293"/>
      <c r="F7" s="293"/>
      <c r="G7" s="293"/>
      <c r="H7" s="293"/>
      <c r="I7" s="293"/>
      <c r="J7" s="293"/>
      <c r="K7" s="293"/>
      <c r="L7" s="293"/>
      <c r="M7" s="293"/>
      <c r="N7" s="293"/>
    </row>
    <row r="8" spans="2:14" s="33" customFormat="1" ht="15.6" customHeight="1" x14ac:dyDescent="0.35">
      <c r="B8" s="197"/>
      <c r="C8" s="293" t="s">
        <v>669</v>
      </c>
      <c r="D8" s="293"/>
      <c r="E8" s="293"/>
      <c r="F8" s="293"/>
      <c r="G8" s="293"/>
      <c r="H8" s="293"/>
      <c r="I8" s="293"/>
      <c r="J8" s="293"/>
      <c r="K8" s="293"/>
      <c r="L8" s="293"/>
      <c r="M8" s="293"/>
      <c r="N8" s="293"/>
    </row>
    <row r="9" spans="2:14" s="33" customFormat="1" x14ac:dyDescent="0.35">
      <c r="B9" s="197"/>
      <c r="C9" s="266" t="s">
        <v>329</v>
      </c>
      <c r="D9" s="266"/>
      <c r="E9" s="266"/>
      <c r="F9" s="266"/>
      <c r="G9" s="266"/>
      <c r="H9" s="266"/>
      <c r="I9" s="266"/>
      <c r="J9" s="266"/>
      <c r="K9" s="266"/>
      <c r="L9" s="266"/>
      <c r="M9" s="266"/>
      <c r="N9" s="266"/>
    </row>
    <row r="10" spans="2:14" x14ac:dyDescent="0.35">
      <c r="C10" s="294"/>
      <c r="D10" s="294"/>
      <c r="E10" s="294"/>
      <c r="F10" s="294"/>
      <c r="G10" s="294"/>
      <c r="H10" s="294"/>
      <c r="I10" s="294"/>
      <c r="J10" s="294"/>
      <c r="K10" s="294"/>
      <c r="L10" s="294"/>
      <c r="M10" s="294"/>
      <c r="N10" s="294"/>
    </row>
    <row r="11" spans="2:14" ht="24" x14ac:dyDescent="0.35">
      <c r="C11" s="270" t="s">
        <v>670</v>
      </c>
      <c r="D11" s="270"/>
      <c r="E11" s="270"/>
      <c r="F11" s="270"/>
      <c r="G11" s="270"/>
      <c r="H11" s="270"/>
      <c r="I11" s="270"/>
      <c r="J11" s="270"/>
      <c r="K11" s="270"/>
      <c r="L11" s="270"/>
      <c r="M11" s="270"/>
      <c r="N11" s="270"/>
    </row>
    <row r="12" spans="2:14" s="33" customFormat="1" ht="14.25" customHeight="1" x14ac:dyDescent="0.35">
      <c r="B12" s="197"/>
      <c r="C12" s="197"/>
      <c r="D12" s="197"/>
      <c r="E12" s="197"/>
      <c r="F12" s="197"/>
      <c r="G12" s="197"/>
      <c r="H12" s="197"/>
      <c r="I12" s="197"/>
      <c r="J12" s="197"/>
      <c r="K12" s="197"/>
      <c r="L12" s="197"/>
      <c r="M12" s="197"/>
      <c r="N12" s="197"/>
    </row>
    <row r="13" spans="2:14" s="33" customFormat="1" ht="15.75" customHeight="1" x14ac:dyDescent="0.35">
      <c r="B13" s="277" t="s">
        <v>671</v>
      </c>
      <c r="C13" s="277"/>
      <c r="D13" s="277"/>
      <c r="E13" s="277"/>
      <c r="F13" s="277"/>
      <c r="G13" s="277"/>
      <c r="H13" s="277"/>
      <c r="I13" s="277"/>
      <c r="J13" s="277"/>
      <c r="K13" s="277"/>
      <c r="L13" s="277"/>
      <c r="M13" s="277"/>
      <c r="N13" s="277"/>
    </row>
    <row r="14" spans="2:14" s="33" customFormat="1" x14ac:dyDescent="0.35">
      <c r="B14" s="197" t="s">
        <v>526</v>
      </c>
      <c r="C14" s="197" t="s">
        <v>672</v>
      </c>
      <c r="D14" s="197" t="s">
        <v>615</v>
      </c>
      <c r="E14" s="197" t="s">
        <v>614</v>
      </c>
      <c r="F14" s="197" t="s">
        <v>673</v>
      </c>
      <c r="G14" s="197" t="s">
        <v>674</v>
      </c>
      <c r="H14" s="197" t="s">
        <v>675</v>
      </c>
      <c r="I14" s="197" t="s">
        <v>676</v>
      </c>
      <c r="J14" s="197" t="s">
        <v>616</v>
      </c>
      <c r="K14" s="197" t="s">
        <v>677</v>
      </c>
      <c r="L14" s="197" t="s">
        <v>678</v>
      </c>
      <c r="M14" s="197" t="s">
        <v>679</v>
      </c>
      <c r="N14" s="197" t="s">
        <v>680</v>
      </c>
    </row>
    <row r="15" spans="2:14" s="33" customFormat="1" x14ac:dyDescent="0.35">
      <c r="B15" s="197" t="str">
        <f>VLOOKUP(C15,Companies[],3,FALSE)</f>
        <v>1791256891001</v>
      </c>
      <c r="C15" s="182" t="s">
        <v>400</v>
      </c>
      <c r="D15" s="197" t="s">
        <v>338</v>
      </c>
      <c r="E15" s="197"/>
      <c r="F15" s="197" t="s">
        <v>64</v>
      </c>
      <c r="G15" s="197" t="s">
        <v>64</v>
      </c>
      <c r="H15" s="197" t="s">
        <v>563</v>
      </c>
      <c r="I15" s="197" t="s">
        <v>98</v>
      </c>
      <c r="J15" s="241">
        <v>534360000</v>
      </c>
      <c r="K15" s="197" t="s">
        <v>91</v>
      </c>
      <c r="L15" s="197"/>
      <c r="M15" s="197" t="s">
        <v>214</v>
      </c>
      <c r="N15" s="197" t="s">
        <v>681</v>
      </c>
    </row>
    <row r="16" spans="2:14" s="33" customFormat="1" x14ac:dyDescent="0.35">
      <c r="B16" s="197" t="str">
        <f>VLOOKUP(C16,Companies[],3,FALSE)</f>
        <v>1791272676001</v>
      </c>
      <c r="C16" s="182" t="s">
        <v>404</v>
      </c>
      <c r="D16" s="197" t="s">
        <v>338</v>
      </c>
      <c r="E16" s="197"/>
      <c r="F16" s="197" t="s">
        <v>64</v>
      </c>
      <c r="G16" s="197" t="s">
        <v>64</v>
      </c>
      <c r="H16" s="300" t="s">
        <v>569</v>
      </c>
      <c r="I16" s="197" t="s">
        <v>98</v>
      </c>
      <c r="J16" s="241">
        <v>61420000</v>
      </c>
      <c r="K16" s="197" t="s">
        <v>91</v>
      </c>
      <c r="L16" s="197"/>
      <c r="M16" s="197" t="s">
        <v>214</v>
      </c>
      <c r="N16" s="197" t="s">
        <v>681</v>
      </c>
    </row>
    <row r="17" spans="2:14" s="33" customFormat="1" x14ac:dyDescent="0.35">
      <c r="B17" s="197" t="str">
        <f>VLOOKUP(C17,Companies[],3,FALSE)</f>
        <v>1792032725001</v>
      </c>
      <c r="C17" s="182" t="s">
        <v>486</v>
      </c>
      <c r="D17" s="197" t="s">
        <v>338</v>
      </c>
      <c r="E17" s="197"/>
      <c r="F17" s="197" t="s">
        <v>64</v>
      </c>
      <c r="G17" s="197" t="s">
        <v>64</v>
      </c>
      <c r="H17" s="197" t="s">
        <v>573</v>
      </c>
      <c r="I17" s="197" t="s">
        <v>98</v>
      </c>
      <c r="J17" s="241">
        <v>17880000</v>
      </c>
      <c r="K17" s="197" t="s">
        <v>91</v>
      </c>
      <c r="L17" s="197"/>
      <c r="M17" s="197" t="s">
        <v>214</v>
      </c>
      <c r="N17" s="197" t="s">
        <v>681</v>
      </c>
    </row>
    <row r="18" spans="2:14" s="33" customFormat="1" x14ac:dyDescent="0.35">
      <c r="B18" s="197" t="str">
        <f>VLOOKUP(C18,Companies[],3,FALSE)</f>
        <v>1791840712001</v>
      </c>
      <c r="C18" s="182" t="s">
        <v>424</v>
      </c>
      <c r="D18" s="197" t="s">
        <v>338</v>
      </c>
      <c r="E18" s="197"/>
      <c r="F18" s="197" t="s">
        <v>64</v>
      </c>
      <c r="G18" s="197" t="s">
        <v>64</v>
      </c>
      <c r="H18" s="197" t="s">
        <v>575</v>
      </c>
      <c r="I18" s="197" t="s">
        <v>98</v>
      </c>
      <c r="J18" s="241">
        <v>185120000</v>
      </c>
      <c r="K18" s="197" t="s">
        <v>91</v>
      </c>
      <c r="L18" s="197"/>
      <c r="M18" s="197" t="s">
        <v>214</v>
      </c>
      <c r="N18" s="197" t="s">
        <v>681</v>
      </c>
    </row>
    <row r="19" spans="2:14" s="33" customFormat="1" x14ac:dyDescent="0.35">
      <c r="B19" s="197" t="str">
        <f>VLOOKUP(C19,Companies[],3,FALSE)</f>
        <v>1792050863001</v>
      </c>
      <c r="C19" s="197" t="s">
        <v>581</v>
      </c>
      <c r="D19" s="197" t="s">
        <v>338</v>
      </c>
      <c r="E19" s="197"/>
      <c r="F19" s="197" t="s">
        <v>64</v>
      </c>
      <c r="G19" s="197" t="s">
        <v>64</v>
      </c>
      <c r="H19" s="197" t="s">
        <v>580</v>
      </c>
      <c r="I19" s="197" t="s">
        <v>98</v>
      </c>
      <c r="J19" s="241">
        <v>172300000</v>
      </c>
      <c r="K19" s="197" t="s">
        <v>91</v>
      </c>
      <c r="L19" s="197"/>
      <c r="M19" s="197" t="s">
        <v>214</v>
      </c>
      <c r="N19" s="197" t="s">
        <v>681</v>
      </c>
    </row>
    <row r="20" spans="2:14" s="33" customFormat="1" x14ac:dyDescent="0.35">
      <c r="B20" s="197" t="str">
        <f>VLOOKUP(C20,Companies[],3,FALSE)</f>
        <v>1792038472001</v>
      </c>
      <c r="C20" s="182" t="s">
        <v>488</v>
      </c>
      <c r="D20" s="197" t="s">
        <v>338</v>
      </c>
      <c r="E20" s="197"/>
      <c r="F20" s="197" t="s">
        <v>64</v>
      </c>
      <c r="G20" s="197" t="s">
        <v>64</v>
      </c>
      <c r="H20" s="197" t="s">
        <v>582</v>
      </c>
      <c r="I20" s="197" t="s">
        <v>98</v>
      </c>
      <c r="J20" s="241">
        <v>99580000</v>
      </c>
      <c r="K20" s="197" t="s">
        <v>91</v>
      </c>
      <c r="L20" s="197"/>
      <c r="M20" s="197" t="s">
        <v>214</v>
      </c>
      <c r="N20" s="197" t="s">
        <v>681</v>
      </c>
    </row>
    <row r="21" spans="2:14" s="33" customFormat="1" x14ac:dyDescent="0.35">
      <c r="B21" s="197" t="str">
        <f>VLOOKUP(C21,Companies[],3,FALSE)</f>
        <v>1791302222001</v>
      </c>
      <c r="C21" s="182" t="s">
        <v>406</v>
      </c>
      <c r="D21" s="197" t="s">
        <v>338</v>
      </c>
      <c r="E21" s="197"/>
      <c r="F21" s="197" t="s">
        <v>64</v>
      </c>
      <c r="G21" s="197" t="s">
        <v>64</v>
      </c>
      <c r="H21" s="197" t="s">
        <v>586</v>
      </c>
      <c r="I21" s="197" t="s">
        <v>98</v>
      </c>
      <c r="J21" s="241">
        <v>159200000</v>
      </c>
      <c r="K21" s="197" t="s">
        <v>91</v>
      </c>
      <c r="L21" s="197"/>
      <c r="M21" s="197" t="s">
        <v>214</v>
      </c>
      <c r="N21" s="197" t="s">
        <v>681</v>
      </c>
    </row>
    <row r="22" spans="2:14" s="33" customFormat="1" x14ac:dyDescent="0.35">
      <c r="B22" s="197" t="str">
        <f>VLOOKUP(C22,Companies[],3,FALSE)</f>
        <v>0190168018001</v>
      </c>
      <c r="C22" s="182" t="s">
        <v>357</v>
      </c>
      <c r="D22" s="197" t="s">
        <v>338</v>
      </c>
      <c r="E22" s="197"/>
      <c r="F22" s="197" t="s">
        <v>64</v>
      </c>
      <c r="G22" s="197" t="s">
        <v>64</v>
      </c>
      <c r="H22" s="197" t="s">
        <v>591</v>
      </c>
      <c r="I22" s="197" t="s">
        <v>98</v>
      </c>
      <c r="J22" s="241">
        <v>286490000</v>
      </c>
      <c r="K22" s="197" t="s">
        <v>91</v>
      </c>
      <c r="L22" s="197"/>
      <c r="M22" s="197"/>
      <c r="N22" s="197" t="s">
        <v>681</v>
      </c>
    </row>
    <row r="23" spans="2:14" s="33" customFormat="1" x14ac:dyDescent="0.35">
      <c r="B23" s="197" t="str">
        <f>VLOOKUP(C23,Companies[],3,FALSE)</f>
        <v>1792064724001</v>
      </c>
      <c r="C23" s="182" t="s">
        <v>490</v>
      </c>
      <c r="D23" s="197" t="s">
        <v>338</v>
      </c>
      <c r="E23" s="197"/>
      <c r="F23" s="197" t="s">
        <v>64</v>
      </c>
      <c r="G23" s="197" t="s">
        <v>64</v>
      </c>
      <c r="H23" s="197" t="s">
        <v>594</v>
      </c>
      <c r="I23" s="197" t="s">
        <v>98</v>
      </c>
      <c r="J23" s="241">
        <v>123860000</v>
      </c>
      <c r="K23" s="197" t="s">
        <v>91</v>
      </c>
      <c r="L23" s="197"/>
      <c r="M23" s="197" t="s">
        <v>214</v>
      </c>
      <c r="N23" s="197" t="s">
        <v>681</v>
      </c>
    </row>
    <row r="24" spans="2:14" s="33" customFormat="1" ht="15.6" thickBot="1" x14ac:dyDescent="0.4">
      <c r="B24" s="197"/>
      <c r="C24" s="197"/>
      <c r="D24" s="197"/>
      <c r="E24" s="197"/>
      <c r="F24" s="197"/>
      <c r="G24" s="242"/>
      <c r="H24" s="197"/>
      <c r="I24" s="197"/>
      <c r="J24" s="197"/>
      <c r="K24" s="197"/>
      <c r="L24" s="197"/>
      <c r="M24" s="197"/>
      <c r="N24" s="197"/>
    </row>
    <row r="25" spans="2:14" s="33" customFormat="1" ht="15.6" thickBot="1" x14ac:dyDescent="0.4">
      <c r="B25" s="197"/>
      <c r="C25" s="197"/>
      <c r="D25" s="197"/>
      <c r="E25" s="197"/>
      <c r="F25" s="197"/>
      <c r="G25" s="242"/>
      <c r="H25" s="153" t="s">
        <v>636</v>
      </c>
      <c r="I25" s="154"/>
      <c r="J25" s="155">
        <f>SUMIF(Table10[Moneda de la información],"USD",Table10[Valor de ingresos])+(IFERROR(SUMIF(Table10[Moneda de la información],"&lt;&gt;USD",Table10[Valor de ingresos])/'Parte 1 - Datos generales'!$E$45,0))</f>
        <v>1640210000</v>
      </c>
      <c r="K25" s="197"/>
      <c r="L25" s="197"/>
      <c r="M25" s="197"/>
      <c r="N25" s="197"/>
    </row>
    <row r="26" spans="2:14" s="33" customFormat="1" ht="15.6" thickBot="1" x14ac:dyDescent="0.4">
      <c r="B26" s="197"/>
      <c r="C26" s="197"/>
      <c r="D26" s="197"/>
      <c r="E26" s="197"/>
      <c r="F26" s="197"/>
      <c r="G26" s="242"/>
      <c r="H26" s="197"/>
      <c r="I26" s="203"/>
      <c r="J26" s="204"/>
      <c r="K26" s="197"/>
      <c r="L26" s="197"/>
      <c r="M26" s="197"/>
      <c r="N26" s="197"/>
    </row>
    <row r="27" spans="2:14" s="33" customFormat="1" ht="15.6" thickBot="1" x14ac:dyDescent="0.4">
      <c r="B27" s="197"/>
      <c r="C27" s="197"/>
      <c r="D27" s="197"/>
      <c r="E27" s="197"/>
      <c r="F27" s="197"/>
      <c r="G27" s="242"/>
      <c r="H27" s="153" t="str">
        <f>"Total en "&amp;'Parte 1 - Datos generales'!$E$44</f>
        <v>Total en USD</v>
      </c>
      <c r="I27" s="154"/>
      <c r="J27" s="155">
        <f>IF('Parte 1 - Datos generales'!$E$44="USD",0,SUMIF(Table10[Moneda de la información],'Parte 1 - Datos generales'!$E$44,Table10[Valor de ingresos]))+(IFERROR(SUMIF(Table10[Moneda de la información],"USD",Table10[Valor de ingresos])*'Parte 1 - Datos generales'!$E$45,0))</f>
        <v>1640210000</v>
      </c>
      <c r="K27" s="197"/>
      <c r="L27" s="197"/>
      <c r="M27" s="197"/>
      <c r="N27" s="197"/>
    </row>
    <row r="28" spans="2:14" s="33" customFormat="1" x14ac:dyDescent="0.35">
      <c r="B28" s="197"/>
      <c r="C28" s="197"/>
      <c r="D28" s="197"/>
      <c r="E28" s="197"/>
      <c r="F28" s="197"/>
      <c r="G28" s="197"/>
      <c r="H28" s="197"/>
      <c r="I28" s="197"/>
      <c r="J28" s="197"/>
      <c r="K28" s="197"/>
      <c r="L28" s="197"/>
      <c r="M28" s="197"/>
      <c r="N28" s="197"/>
    </row>
    <row r="29" spans="2:14" ht="23.25" customHeight="1" x14ac:dyDescent="0.35">
      <c r="C29" s="295" t="s">
        <v>637</v>
      </c>
      <c r="D29" s="295"/>
      <c r="E29" s="295"/>
      <c r="F29" s="295"/>
      <c r="G29" s="295"/>
      <c r="H29" s="295"/>
      <c r="I29" s="295"/>
      <c r="J29" s="295"/>
      <c r="K29" s="295"/>
      <c r="L29" s="295"/>
      <c r="M29" s="295"/>
      <c r="N29" s="295"/>
    </row>
    <row r="30" spans="2:14" s="33" customFormat="1" x14ac:dyDescent="0.35">
      <c r="B30" s="197"/>
      <c r="C30" s="290" t="s">
        <v>638</v>
      </c>
      <c r="D30" s="290"/>
      <c r="E30" s="290"/>
      <c r="F30" s="290"/>
      <c r="G30" s="290"/>
      <c r="H30" s="290"/>
      <c r="I30" s="290"/>
      <c r="J30" s="290"/>
      <c r="K30" s="290"/>
      <c r="L30" s="290"/>
      <c r="M30" s="290"/>
      <c r="N30" s="290"/>
    </row>
    <row r="31" spans="2:14" s="33" customFormat="1" x14ac:dyDescent="0.35">
      <c r="B31" s="197"/>
      <c r="C31" s="290"/>
      <c r="D31" s="290"/>
      <c r="E31" s="290"/>
      <c r="F31" s="290"/>
      <c r="G31" s="290"/>
      <c r="H31" s="290"/>
      <c r="I31" s="290"/>
      <c r="J31" s="290"/>
      <c r="K31" s="290"/>
      <c r="L31" s="290"/>
      <c r="M31" s="290"/>
      <c r="N31" s="290"/>
    </row>
    <row r="32" spans="2:14" s="33" customFormat="1" x14ac:dyDescent="0.35">
      <c r="B32" s="197"/>
      <c r="C32" s="290" t="s">
        <v>639</v>
      </c>
      <c r="D32" s="290"/>
      <c r="E32" s="290"/>
      <c r="F32" s="290"/>
      <c r="G32" s="290"/>
      <c r="H32" s="290"/>
      <c r="I32" s="290"/>
      <c r="J32" s="290"/>
      <c r="K32" s="290"/>
      <c r="L32" s="290"/>
      <c r="M32" s="290"/>
      <c r="N32" s="290"/>
    </row>
    <row r="33" spans="3:14" s="33" customFormat="1" x14ac:dyDescent="0.35">
      <c r="C33" s="290" t="s">
        <v>641</v>
      </c>
      <c r="D33" s="290"/>
      <c r="E33" s="290"/>
      <c r="F33" s="290"/>
      <c r="G33" s="290"/>
      <c r="H33" s="290"/>
      <c r="I33" s="290"/>
      <c r="J33" s="290"/>
      <c r="K33" s="290"/>
      <c r="L33" s="290"/>
      <c r="M33" s="290"/>
      <c r="N33" s="290"/>
    </row>
    <row r="34" spans="3:14" s="33" customFormat="1" x14ac:dyDescent="0.35">
      <c r="C34" s="290" t="s">
        <v>643</v>
      </c>
      <c r="D34" s="290"/>
      <c r="E34" s="290"/>
      <c r="F34" s="290"/>
      <c r="G34" s="290"/>
      <c r="H34" s="290"/>
      <c r="I34" s="290"/>
      <c r="J34" s="290"/>
      <c r="K34" s="290"/>
      <c r="L34" s="290"/>
      <c r="M34" s="290"/>
      <c r="N34" s="290"/>
    </row>
    <row r="35" spans="3:14" s="33" customFormat="1" x14ac:dyDescent="0.35">
      <c r="C35" s="290" t="s">
        <v>645</v>
      </c>
      <c r="D35" s="290"/>
      <c r="E35" s="290"/>
      <c r="F35" s="290"/>
      <c r="G35" s="290"/>
      <c r="H35" s="290"/>
      <c r="I35" s="290"/>
      <c r="J35" s="290"/>
      <c r="K35" s="290"/>
      <c r="L35" s="290"/>
      <c r="M35" s="290"/>
      <c r="N35" s="290"/>
    </row>
    <row r="36" spans="3:14" s="33" customFormat="1" x14ac:dyDescent="0.35">
      <c r="C36" s="290" t="s">
        <v>647</v>
      </c>
      <c r="D36" s="290"/>
      <c r="E36" s="290"/>
      <c r="F36" s="290"/>
      <c r="G36" s="290"/>
      <c r="H36" s="290"/>
      <c r="I36" s="290"/>
      <c r="J36" s="290"/>
      <c r="K36" s="290"/>
      <c r="L36" s="290"/>
      <c r="M36" s="290"/>
      <c r="N36" s="290"/>
    </row>
    <row r="37" spans="3:14" s="33" customFormat="1" x14ac:dyDescent="0.35">
      <c r="C37" s="290"/>
      <c r="D37" s="290"/>
      <c r="E37" s="290"/>
      <c r="F37" s="290"/>
      <c r="G37" s="290"/>
      <c r="H37" s="290"/>
      <c r="I37" s="290"/>
      <c r="J37" s="290"/>
      <c r="K37" s="290"/>
      <c r="L37" s="290"/>
      <c r="M37" s="290"/>
      <c r="N37" s="290"/>
    </row>
    <row r="38" spans="3:14" s="33" customFormat="1" ht="16.5" customHeight="1" thickBot="1" x14ac:dyDescent="0.4">
      <c r="C38" s="291"/>
      <c r="D38" s="291"/>
      <c r="E38" s="291"/>
      <c r="F38" s="291"/>
      <c r="G38" s="291"/>
      <c r="H38" s="291"/>
      <c r="I38" s="291"/>
      <c r="J38" s="291"/>
      <c r="K38" s="291"/>
      <c r="L38" s="291"/>
      <c r="M38" s="291"/>
      <c r="N38" s="291"/>
    </row>
    <row r="39" spans="3:14" s="33" customFormat="1" x14ac:dyDescent="0.35">
      <c r="C39" s="279"/>
      <c r="D39" s="279"/>
      <c r="E39" s="279"/>
      <c r="F39" s="279"/>
      <c r="G39" s="279"/>
      <c r="H39" s="279"/>
      <c r="I39" s="279"/>
      <c r="J39" s="279"/>
      <c r="K39" s="279"/>
      <c r="L39" s="279"/>
      <c r="M39" s="279"/>
      <c r="N39" s="279"/>
    </row>
    <row r="40" spans="3:14" s="33" customFormat="1" ht="15.6" thickBot="1" x14ac:dyDescent="0.4">
      <c r="C40" s="262" t="s">
        <v>33</v>
      </c>
      <c r="D40" s="263"/>
      <c r="E40" s="263"/>
      <c r="F40" s="263"/>
      <c r="G40" s="263"/>
      <c r="H40" s="263"/>
      <c r="I40" s="263"/>
      <c r="J40" s="263"/>
      <c r="K40" s="263"/>
      <c r="L40" s="263"/>
      <c r="M40" s="263"/>
      <c r="N40" s="263"/>
    </row>
    <row r="41" spans="3:14" s="33" customFormat="1" x14ac:dyDescent="0.35">
      <c r="C41" s="264" t="s">
        <v>34</v>
      </c>
      <c r="D41" s="265"/>
      <c r="E41" s="265"/>
      <c r="F41" s="265"/>
      <c r="G41" s="265"/>
      <c r="H41" s="265"/>
      <c r="I41" s="265"/>
      <c r="J41" s="265"/>
      <c r="K41" s="265"/>
      <c r="L41" s="265"/>
      <c r="M41" s="265"/>
      <c r="N41" s="265"/>
    </row>
    <row r="42" spans="3:14" s="33" customFormat="1" ht="15.6" thickBot="1" x14ac:dyDescent="0.4">
      <c r="C42" s="276"/>
      <c r="D42" s="276"/>
      <c r="E42" s="276"/>
      <c r="F42" s="276"/>
      <c r="G42" s="276"/>
      <c r="H42" s="276"/>
      <c r="I42" s="276"/>
      <c r="J42" s="276"/>
      <c r="K42" s="276"/>
      <c r="L42" s="276"/>
      <c r="M42" s="276"/>
      <c r="N42" s="276"/>
    </row>
    <row r="43" spans="3:14" x14ac:dyDescent="0.35">
      <c r="C43" s="258" t="s">
        <v>35</v>
      </c>
      <c r="D43" s="258"/>
      <c r="E43" s="258"/>
      <c r="F43" s="258"/>
      <c r="G43" s="258"/>
    </row>
    <row r="44" spans="3:14" ht="15" customHeight="1" x14ac:dyDescent="0.35">
      <c r="C44" s="243" t="s">
        <v>36</v>
      </c>
      <c r="D44" s="243"/>
      <c r="E44" s="243"/>
      <c r="F44" s="243"/>
      <c r="G44" s="243"/>
    </row>
    <row r="45" spans="3:14" x14ac:dyDescent="0.35">
      <c r="C45" s="251" t="s">
        <v>38</v>
      </c>
      <c r="D45" s="251"/>
      <c r="E45" s="251"/>
      <c r="F45" s="251"/>
      <c r="G45" s="251"/>
    </row>
  </sheetData>
  <protectedRanges>
    <protectedRange algorithmName="SHA-512" hashValue="19r0bVvPR7yZA0UiYij7Tv1CBk3noIABvFePbLhCJ4nk3L6A+Fy+RdPPS3STf+a52x4pG2PQK4FAkXK9epnlIA==" saltValue="gQC4yrLvnbJqxYZ0KSEoZA==" spinCount="100000" sqref="C24:D27 F24:G27 H15:H24 B15:B23 D15:D23" name="Government revenues_1"/>
    <protectedRange algorithmName="SHA-512" hashValue="19r0bVvPR7yZA0UiYij7Tv1CBk3noIABvFePbLhCJ4nk3L6A+Fy+RdPPS3STf+a52x4pG2PQK4FAkXK9epnlIA==" saltValue="gQC4yrLvnbJqxYZ0KSEoZA==" spinCount="100000" sqref="I25:I27 I15:I23" name="Government revenues_2"/>
    <protectedRange algorithmName="SHA-512" hashValue="19r0bVvPR7yZA0UiYij7Tv1CBk3noIABvFePbLhCJ4nk3L6A+Fy+RdPPS3STf+a52x4pG2PQK4FAkXK9epnlIA==" saltValue="gQC4yrLvnbJqxYZ0KSEoZA==" spinCount="100000" sqref="C15:C23" name="Government revenues_1_1"/>
  </protectedRanges>
  <mergeCells count="28">
    <mergeCell ref="C43:G43"/>
    <mergeCell ref="C44:G44"/>
    <mergeCell ref="C45:G45"/>
    <mergeCell ref="C39:N39"/>
    <mergeCell ref="C40:N40"/>
    <mergeCell ref="C41:N41"/>
    <mergeCell ref="C42:N42"/>
    <mergeCell ref="C38:N38"/>
    <mergeCell ref="C2:N2"/>
    <mergeCell ref="C3:N3"/>
    <mergeCell ref="C4:N4"/>
    <mergeCell ref="C5:N5"/>
    <mergeCell ref="C6:N6"/>
    <mergeCell ref="C7:N7"/>
    <mergeCell ref="C8:N8"/>
    <mergeCell ref="C9:N9"/>
    <mergeCell ref="C36:N36"/>
    <mergeCell ref="C37:N37"/>
    <mergeCell ref="C10:N10"/>
    <mergeCell ref="C11:N11"/>
    <mergeCell ref="C29:N29"/>
    <mergeCell ref="C30:N30"/>
    <mergeCell ref="C31:N31"/>
    <mergeCell ref="C32:N32"/>
    <mergeCell ref="C33:N33"/>
    <mergeCell ref="C34:N34"/>
    <mergeCell ref="C35:N35"/>
    <mergeCell ref="B13:N13"/>
  </mergeCells>
  <dataValidations xWindow="1133" yWindow="562" count="14">
    <dataValidation type="list" allowBlank="1" showInputMessage="1" showErrorMessage="1" sqref="D15:D23 H15:H23" xr:uid="{3D63B995-AC0B-4208-BD62-9C408DE48CDF}">
      <formula1>Government_entities_list</formula1>
    </dataValidation>
    <dataValidation type="list" allowBlank="1" showInputMessage="1" showErrorMessage="1" sqref="I15:I23" xr:uid="{28913966-1222-4BC8-8533-7890F07D03E8}">
      <formula1>Currency_code_list</formula1>
    </dataValidation>
    <dataValidation type="textLength" allowBlank="1" showInputMessage="1" showErrorMessage="1" errorTitle="Por favor, no editar estas celda" error="Por favor, no edite estas celdas" sqref="C29:N30" xr:uid="{5BD11D2E-7C8F-496F-A0AD-C865F4EBDE8D}">
      <formula1>10000</formula1>
      <formula2>50000</formula2>
    </dataValidation>
    <dataValidation type="list" allowBlank="1" showInputMessage="1" showErrorMessage="1" sqref="B15:B23" xr:uid="{2BF32111-BE6B-4DF0-BCF7-817B9CC3189C}">
      <formula1>Sector_list</formula1>
    </dataValidation>
    <dataValidation type="list" allowBlank="1" showInputMessage="1" showErrorMessage="1" sqref="F15:G23 K15:K23" xr:uid="{6330F492-8F41-4B18-8338-9C60C4BF1F85}">
      <formula1>Simple_options_list</formula1>
    </dataValidation>
    <dataValidation type="list" showInputMessage="1" showErrorMessage="1" sqref="C19" xr:uid="{CD4F0490-AF95-478A-85C2-891B11F9E221}">
      <formula1>Companies_list</formula1>
    </dataValidation>
    <dataValidation type="textLength" allowBlank="1" showInputMessage="1" showErrorMessage="1" sqref="O29:O42 C41:N42 B1:O14 B38:B42 C38:N39 B24:G28 H26 H24 H28 I24:O28 A1:A42" xr:uid="{FA9D5B36-9236-43A9-B346-F91F9A7BA7B2}">
      <formula1>9999999</formula1>
      <formula2>99999999</formula2>
    </dataValidation>
    <dataValidation type="decimal" operator="notBetween" allowBlank="1" showInputMessage="1" showErrorMessage="1" errorTitle="Número" error="Ingrese únicamente números en esta celda" promptTitle="Volumen en especie" prompt="Favor introduzca el volumen en especie para el flujo de ingreso, si es aplicable." sqref="L15:L23" xr:uid="{645E0D20-6279-4C3E-A19C-F3A7886D2D5E}">
      <formula1>0.1</formula1>
      <formula2>0.2</formula2>
    </dataValidation>
    <dataValidation type="list"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E15:E23" xr:uid="{24DA405A-BEAC-432C-AE5E-EFDD32DFA5CF}">
      <formula1>Revenue_stream_list</formula1>
    </dataValidation>
    <dataValidation type="whole" showInputMessage="1" showErrorMessage="1" sqref="C43:G45" xr:uid="{7603110E-6EE1-455B-B7FB-841231F5D605}">
      <formula1>999999</formula1>
      <formula2>99999999</formula2>
    </dataValidation>
    <dataValidation type="whole" allowBlank="1" showInputMessage="1" showErrorMessage="1" errorTitle="No editar estas celdas" error="Por favor, no edite estas celdas" sqref="C40" xr:uid="{5C25D8C6-85F2-401D-A55C-8D0D110722A9}">
      <formula1>10000</formula1>
      <formula2>50000</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M15:M23" xr:uid="{6F761B0F-068F-48CB-A39C-5323B494B400}">
      <formula1>"&lt;Unidad&gt;,Sm3,Sm3 o.e.,Barriles,Toneladas,oz,carats,Pce"</formula1>
    </dataValidation>
    <dataValidation type="decimal" operator="notBetween" allowBlank="1" showInputMessage="1" showErrorMessage="1" errorTitle="Número" error="Ingrese únicamente números en esta celda" promptTitle="Valor de ingreso" prompt="Favor introduzca la cifra total del flujo de ingresos reconciliado según lo divulgado por el gobierno" sqref="J15:J23" xr:uid="{702932EB-F8F5-4EC2-AA2C-EDE75808A73B}">
      <formula1>0.1</formula1>
      <formula2>0.2</formula2>
    </dataValidation>
    <dataValidation allowBlank="1" showInputMessage="1" showErrorMessage="1" promptTitle="Nombre de la empresa" prompt="Ingrese el nombre de la empresa._x000a__x000a_Por favor, evite utilizar siglas e ingrese el nombre completo." sqref="C15:C18 C20:C23" xr:uid="{FFC2A674-5C7B-4FFA-861D-056BC54D65BF}"/>
  </dataValidations>
  <hyperlinks>
    <hyperlink ref="C9:K9" r:id="rId1" display="If you have any questions, please contact data@eiti.org" xr:uid="{6308E7A5-8DD9-4764-B460-D48B3A4B8BED}"/>
    <hyperlink ref="B13" r:id="rId2" location="r4-1" display="EITI Requirement 4.1" xr:uid="{86E1CF5D-C858-4F81-8CB0-AD0A1D9967D4}"/>
    <hyperlink ref="B13:N13" r:id="rId3" location="r4-1" display="Requisito EITI 4.1.c: Pagos de empresas ;  Requisito 4.7: Información a nivel de proyecto" xr:uid="{C27614AD-D974-4F55-AA09-3284277C6BFA}"/>
    <hyperlink ref="C41:G41" r:id="rId4" display="Give us your feedback or report a conflict in the data! Write to us at  data@eiti.org" xr:uid="{EA5FA284-53F8-4821-A238-E836FBF2DEFD}"/>
    <hyperlink ref="C40:G40" r:id="rId5" display="Puede acceder a la versión más reciente de las plantillas de datos resumidos en https://eiti.org/es/documento/plantilla-datos-resumidos-del-eiti" xr:uid="{A177DCCF-B905-49B2-968B-C519079512CC}"/>
  </hyperlinks>
  <pageMargins left="0.7" right="0.7" top="0.75" bottom="0.75" header="0.3" footer="0.3"/>
  <pageSetup paperSize="9" orientation="portrait"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G64" zoomScale="75" zoomScaleNormal="75" workbookViewId="0">
      <selection activeCell="N76" sqref="N76"/>
    </sheetView>
  </sheetViews>
  <sheetFormatPr defaultColWidth="9.109375" defaultRowHeight="14.4" x14ac:dyDescent="0.3"/>
  <cols>
    <col min="1" max="1" width="38.88671875" bestFit="1" customWidth="1"/>
    <col min="2" max="3" width="17.5546875" customWidth="1"/>
    <col min="4" max="7" width="26.44140625" customWidth="1"/>
    <col min="9" max="9" width="24.44140625" customWidth="1"/>
    <col min="10" max="10" width="28.5546875" customWidth="1"/>
    <col min="11" max="11" width="20.44140625" bestFit="1" customWidth="1"/>
    <col min="14" max="14" width="17.44140625" customWidth="1"/>
    <col min="15" max="15" width="23.44140625" customWidth="1"/>
    <col min="16" max="16" width="26.88671875" customWidth="1"/>
    <col min="19" max="19" width="61.88671875" customWidth="1"/>
    <col min="20" max="20" width="10.88671875" customWidth="1"/>
    <col min="27" max="27" width="10.44140625" customWidth="1"/>
    <col min="29" max="29" width="15.5546875" customWidth="1"/>
    <col min="31" max="31" width="16" customWidth="1"/>
  </cols>
  <sheetData>
    <row r="1" spans="1:31" x14ac:dyDescent="0.3">
      <c r="A1" s="1" t="s">
        <v>682</v>
      </c>
      <c r="I1" s="1" t="s">
        <v>683</v>
      </c>
      <c r="K1" s="1" t="s">
        <v>684</v>
      </c>
      <c r="N1" s="1" t="s">
        <v>685</v>
      </c>
      <c r="S1" s="1" t="s">
        <v>686</v>
      </c>
      <c r="AA1" s="1" t="s">
        <v>687</v>
      </c>
      <c r="AC1" s="1" t="s">
        <v>688</v>
      </c>
      <c r="AE1" s="1" t="s">
        <v>689</v>
      </c>
    </row>
    <row r="2" spans="1:31" x14ac:dyDescent="0.3">
      <c r="A2" s="1" t="s">
        <v>690</v>
      </c>
      <c r="B2" s="1" t="s">
        <v>691</v>
      </c>
      <c r="C2" s="1" t="s">
        <v>692</v>
      </c>
      <c r="D2" s="1" t="s">
        <v>693</v>
      </c>
      <c r="E2" s="1" t="s">
        <v>694</v>
      </c>
      <c r="F2" s="1" t="s">
        <v>695</v>
      </c>
      <c r="G2" s="1" t="s">
        <v>696</v>
      </c>
      <c r="I2" t="s">
        <v>697</v>
      </c>
      <c r="K2" t="s">
        <v>697</v>
      </c>
      <c r="N2" s="4" t="s">
        <v>698</v>
      </c>
      <c r="O2" s="4" t="s">
        <v>699</v>
      </c>
      <c r="P2" s="4" t="s">
        <v>700</v>
      </c>
      <c r="S2" s="1" t="s">
        <v>701</v>
      </c>
      <c r="T2" s="1" t="s">
        <v>702</v>
      </c>
      <c r="U2" s="1" t="s">
        <v>703</v>
      </c>
      <c r="V2" s="1" t="s">
        <v>609</v>
      </c>
      <c r="W2" s="1" t="s">
        <v>610</v>
      </c>
      <c r="X2" s="1" t="s">
        <v>611</v>
      </c>
      <c r="Y2" s="1" t="s">
        <v>612</v>
      </c>
      <c r="AA2" s="1" t="s">
        <v>704</v>
      </c>
      <c r="AC2" t="s">
        <v>705</v>
      </c>
      <c r="AE2" t="s">
        <v>706</v>
      </c>
    </row>
    <row r="3" spans="1:31" x14ac:dyDescent="0.3">
      <c r="A3" t="s">
        <v>707</v>
      </c>
      <c r="B3" t="s">
        <v>708</v>
      </c>
      <c r="C3" t="s">
        <v>709</v>
      </c>
      <c r="D3" t="s">
        <v>710</v>
      </c>
      <c r="E3" t="s">
        <v>98</v>
      </c>
      <c r="F3">
        <v>840</v>
      </c>
      <c r="G3" t="s">
        <v>711</v>
      </c>
      <c r="I3" t="s">
        <v>712</v>
      </c>
      <c r="K3" s="6" t="s">
        <v>210</v>
      </c>
      <c r="N3" s="5" t="s">
        <v>713</v>
      </c>
      <c r="O3" s="5" t="s">
        <v>714</v>
      </c>
      <c r="P3" t="s">
        <v>715</v>
      </c>
      <c r="S3" t="s">
        <v>716</v>
      </c>
      <c r="T3" t="s">
        <v>717</v>
      </c>
      <c r="U3" t="s">
        <v>718</v>
      </c>
      <c r="V3" t="s">
        <v>719</v>
      </c>
      <c r="W3" t="s">
        <v>720</v>
      </c>
      <c r="X3" t="s">
        <v>716</v>
      </c>
      <c r="Y3" t="s">
        <v>716</v>
      </c>
      <c r="AA3" t="s">
        <v>721</v>
      </c>
      <c r="AC3" t="s">
        <v>722</v>
      </c>
      <c r="AE3" t="s">
        <v>339</v>
      </c>
    </row>
    <row r="4" spans="1:31" x14ac:dyDescent="0.3">
      <c r="A4" t="s">
        <v>723</v>
      </c>
      <c r="B4" t="s">
        <v>724</v>
      </c>
      <c r="C4" t="s">
        <v>725</v>
      </c>
      <c r="D4" t="s">
        <v>726</v>
      </c>
      <c r="E4" t="s">
        <v>727</v>
      </c>
      <c r="F4">
        <v>971</v>
      </c>
      <c r="G4" t="s">
        <v>728</v>
      </c>
      <c r="I4" t="s">
        <v>64</v>
      </c>
      <c r="K4" t="s">
        <v>80</v>
      </c>
      <c r="N4" s="5" t="s">
        <v>729</v>
      </c>
      <c r="O4" s="5" t="s">
        <v>730</v>
      </c>
      <c r="P4" t="s">
        <v>731</v>
      </c>
      <c r="S4" t="s">
        <v>732</v>
      </c>
      <c r="T4" t="s">
        <v>733</v>
      </c>
      <c r="U4" t="s">
        <v>734</v>
      </c>
      <c r="V4" t="s">
        <v>719</v>
      </c>
      <c r="W4" t="s">
        <v>720</v>
      </c>
      <c r="X4" t="s">
        <v>732</v>
      </c>
      <c r="Y4" t="s">
        <v>732</v>
      </c>
      <c r="AA4" t="s">
        <v>87</v>
      </c>
      <c r="AC4" t="s">
        <v>572</v>
      </c>
      <c r="AE4" t="s">
        <v>735</v>
      </c>
    </row>
    <row r="5" spans="1:31" x14ac:dyDescent="0.3">
      <c r="A5" t="s">
        <v>736</v>
      </c>
      <c r="B5" t="s">
        <v>737</v>
      </c>
      <c r="C5" t="s">
        <v>738</v>
      </c>
      <c r="D5" t="s">
        <v>739</v>
      </c>
      <c r="E5" t="s">
        <v>740</v>
      </c>
      <c r="F5">
        <v>978</v>
      </c>
      <c r="G5" t="s">
        <v>741</v>
      </c>
      <c r="I5" t="s">
        <v>71</v>
      </c>
      <c r="K5" t="s">
        <v>140</v>
      </c>
      <c r="N5" s="5" t="s">
        <v>742</v>
      </c>
      <c r="O5" s="5" t="s">
        <v>743</v>
      </c>
      <c r="P5" t="s">
        <v>744</v>
      </c>
      <c r="S5" t="s">
        <v>745</v>
      </c>
      <c r="T5" t="s">
        <v>746</v>
      </c>
      <c r="U5" t="s">
        <v>747</v>
      </c>
      <c r="V5" t="s">
        <v>719</v>
      </c>
      <c r="W5" t="s">
        <v>745</v>
      </c>
      <c r="X5" t="s">
        <v>745</v>
      </c>
      <c r="Y5" t="s">
        <v>745</v>
      </c>
      <c r="AA5" t="s">
        <v>88</v>
      </c>
      <c r="AC5" t="s">
        <v>748</v>
      </c>
      <c r="AE5" t="s">
        <v>749</v>
      </c>
    </row>
    <row r="6" spans="1:31" x14ac:dyDescent="0.3">
      <c r="A6" t="s">
        <v>750</v>
      </c>
      <c r="B6" t="s">
        <v>751</v>
      </c>
      <c r="C6" t="s">
        <v>752</v>
      </c>
      <c r="D6" t="s">
        <v>753</v>
      </c>
      <c r="E6" t="s">
        <v>754</v>
      </c>
      <c r="F6">
        <v>8</v>
      </c>
      <c r="G6" t="s">
        <v>755</v>
      </c>
      <c r="I6" t="s">
        <v>91</v>
      </c>
      <c r="K6" t="s">
        <v>93</v>
      </c>
      <c r="N6" s="5" t="s">
        <v>756</v>
      </c>
      <c r="O6" s="5" t="s">
        <v>757</v>
      </c>
      <c r="P6" t="s">
        <v>758</v>
      </c>
      <c r="S6" t="s">
        <v>759</v>
      </c>
      <c r="T6" t="s">
        <v>760</v>
      </c>
      <c r="U6" t="s">
        <v>761</v>
      </c>
      <c r="V6" t="s">
        <v>719</v>
      </c>
      <c r="W6" t="s">
        <v>759</v>
      </c>
      <c r="X6" t="s">
        <v>759</v>
      </c>
      <c r="Y6" t="s">
        <v>759</v>
      </c>
      <c r="AA6" t="s">
        <v>532</v>
      </c>
      <c r="AC6" t="s">
        <v>762</v>
      </c>
      <c r="AE6" t="s">
        <v>344</v>
      </c>
    </row>
    <row r="7" spans="1:31" x14ac:dyDescent="0.3">
      <c r="A7" t="s">
        <v>763</v>
      </c>
      <c r="B7" t="s">
        <v>764</v>
      </c>
      <c r="C7" t="s">
        <v>765</v>
      </c>
      <c r="D7" t="s">
        <v>766</v>
      </c>
      <c r="E7" t="s">
        <v>767</v>
      </c>
      <c r="F7">
        <v>12</v>
      </c>
      <c r="G7" t="s">
        <v>768</v>
      </c>
      <c r="I7" t="s">
        <v>93</v>
      </c>
      <c r="K7" t="s">
        <v>165</v>
      </c>
      <c r="N7" s="5" t="s">
        <v>769</v>
      </c>
      <c r="O7" s="5" t="s">
        <v>770</v>
      </c>
      <c r="P7" t="s">
        <v>771</v>
      </c>
      <c r="S7" t="s">
        <v>618</v>
      </c>
      <c r="T7" t="s">
        <v>772</v>
      </c>
      <c r="U7" t="s">
        <v>773</v>
      </c>
      <c r="V7" t="s">
        <v>719</v>
      </c>
      <c r="W7" t="s">
        <v>774</v>
      </c>
      <c r="X7" t="s">
        <v>618</v>
      </c>
      <c r="Y7" t="s">
        <v>618</v>
      </c>
      <c r="AA7" t="s">
        <v>93</v>
      </c>
      <c r="AC7" t="s">
        <v>337</v>
      </c>
      <c r="AE7" t="s">
        <v>775</v>
      </c>
    </row>
    <row r="8" spans="1:31" x14ac:dyDescent="0.3">
      <c r="A8" t="s">
        <v>776</v>
      </c>
      <c r="B8" t="s">
        <v>777</v>
      </c>
      <c r="C8" t="s">
        <v>778</v>
      </c>
      <c r="D8" t="s">
        <v>779</v>
      </c>
      <c r="E8" t="s">
        <v>98</v>
      </c>
      <c r="F8">
        <v>840</v>
      </c>
      <c r="G8" t="s">
        <v>711</v>
      </c>
      <c r="N8" s="5" t="s">
        <v>780</v>
      </c>
      <c r="O8" s="5" t="s">
        <v>781</v>
      </c>
      <c r="P8" t="str">
        <f>Table5_Commodities_list[[#This Row],[HS Product Description]]&amp;", volumen"</f>
        <v>Ferroaleaciones (7202), volumen</v>
      </c>
      <c r="S8" t="s">
        <v>782</v>
      </c>
      <c r="T8" t="s">
        <v>783</v>
      </c>
      <c r="U8" t="s">
        <v>784</v>
      </c>
      <c r="V8" t="s">
        <v>719</v>
      </c>
      <c r="W8" t="s">
        <v>774</v>
      </c>
      <c r="X8" t="s">
        <v>782</v>
      </c>
      <c r="Y8" t="s">
        <v>782</v>
      </c>
      <c r="AA8" t="s">
        <v>542</v>
      </c>
      <c r="AC8" t="s">
        <v>93</v>
      </c>
    </row>
    <row r="9" spans="1:31" x14ac:dyDescent="0.3">
      <c r="A9" t="s">
        <v>785</v>
      </c>
      <c r="B9" t="s">
        <v>786</v>
      </c>
      <c r="C9" t="s">
        <v>787</v>
      </c>
      <c r="D9" t="s">
        <v>788</v>
      </c>
      <c r="E9" t="s">
        <v>740</v>
      </c>
      <c r="F9">
        <v>978</v>
      </c>
      <c r="G9" t="s">
        <v>741</v>
      </c>
      <c r="I9" s="1" t="s">
        <v>789</v>
      </c>
      <c r="N9" s="5" t="s">
        <v>790</v>
      </c>
      <c r="O9" s="5" t="s">
        <v>791</v>
      </c>
      <c r="P9" t="s">
        <v>792</v>
      </c>
      <c r="S9" t="s">
        <v>793</v>
      </c>
      <c r="T9" t="s">
        <v>794</v>
      </c>
      <c r="U9" t="s">
        <v>795</v>
      </c>
      <c r="V9" t="s">
        <v>719</v>
      </c>
      <c r="W9" t="s">
        <v>774</v>
      </c>
      <c r="X9" t="s">
        <v>796</v>
      </c>
      <c r="Y9" t="s">
        <v>793</v>
      </c>
      <c r="AA9" t="s">
        <v>337</v>
      </c>
    </row>
    <row r="10" spans="1:31" x14ac:dyDescent="0.3">
      <c r="A10" t="s">
        <v>797</v>
      </c>
      <c r="B10" t="s">
        <v>798</v>
      </c>
      <c r="C10" t="s">
        <v>799</v>
      </c>
      <c r="D10" t="s">
        <v>800</v>
      </c>
      <c r="E10" t="s">
        <v>801</v>
      </c>
      <c r="F10">
        <v>973</v>
      </c>
      <c r="G10" t="s">
        <v>802</v>
      </c>
      <c r="I10" s="166" t="s">
        <v>694</v>
      </c>
      <c r="J10" s="166" t="s">
        <v>695</v>
      </c>
      <c r="K10" s="167" t="s">
        <v>696</v>
      </c>
      <c r="N10" s="5" t="s">
        <v>803</v>
      </c>
      <c r="O10" s="5" t="s">
        <v>804</v>
      </c>
      <c r="P10" t="s">
        <v>805</v>
      </c>
      <c r="S10" t="s">
        <v>806</v>
      </c>
      <c r="T10" t="s">
        <v>807</v>
      </c>
      <c r="U10" t="s">
        <v>808</v>
      </c>
      <c r="V10" t="s">
        <v>719</v>
      </c>
      <c r="W10" t="s">
        <v>774</v>
      </c>
      <c r="X10" t="s">
        <v>796</v>
      </c>
      <c r="Y10" t="s">
        <v>806</v>
      </c>
    </row>
    <row r="11" spans="1:31" x14ac:dyDescent="0.3">
      <c r="A11" t="s">
        <v>809</v>
      </c>
      <c r="B11" t="s">
        <v>810</v>
      </c>
      <c r="C11" t="s">
        <v>811</v>
      </c>
      <c r="D11" t="s">
        <v>812</v>
      </c>
      <c r="E11" t="s">
        <v>813</v>
      </c>
      <c r="F11">
        <v>951</v>
      </c>
      <c r="G11" t="s">
        <v>814</v>
      </c>
      <c r="I11" s="2" t="s">
        <v>815</v>
      </c>
      <c r="J11" s="2">
        <v>784</v>
      </c>
      <c r="K11" s="3" t="s">
        <v>816</v>
      </c>
      <c r="N11" s="5" t="s">
        <v>817</v>
      </c>
      <c r="O11" s="5" t="s">
        <v>818</v>
      </c>
      <c r="P11" t="s">
        <v>819</v>
      </c>
      <c r="S11" t="s">
        <v>820</v>
      </c>
      <c r="T11" t="s">
        <v>821</v>
      </c>
      <c r="U11" t="s">
        <v>822</v>
      </c>
      <c r="V11" t="s">
        <v>719</v>
      </c>
      <c r="W11" t="s">
        <v>774</v>
      </c>
      <c r="X11" t="s">
        <v>796</v>
      </c>
      <c r="Y11" t="s">
        <v>820</v>
      </c>
    </row>
    <row r="12" spans="1:31" x14ac:dyDescent="0.3">
      <c r="A12" t="s">
        <v>823</v>
      </c>
      <c r="B12" t="s">
        <v>824</v>
      </c>
      <c r="C12" t="s">
        <v>825</v>
      </c>
      <c r="D12" t="s">
        <v>826</v>
      </c>
      <c r="E12" t="s">
        <v>813</v>
      </c>
      <c r="F12">
        <v>951</v>
      </c>
      <c r="G12" t="s">
        <v>814</v>
      </c>
      <c r="I12" s="2" t="s">
        <v>727</v>
      </c>
      <c r="J12" s="2">
        <v>971</v>
      </c>
      <c r="K12" s="3" t="s">
        <v>728</v>
      </c>
      <c r="N12" s="5" t="s">
        <v>827</v>
      </c>
      <c r="O12" s="5" t="s">
        <v>828</v>
      </c>
      <c r="P12" t="s">
        <v>829</v>
      </c>
      <c r="S12" t="s">
        <v>830</v>
      </c>
      <c r="T12" t="s">
        <v>831</v>
      </c>
      <c r="U12" t="s">
        <v>832</v>
      </c>
      <c r="V12" t="s">
        <v>719</v>
      </c>
      <c r="W12" t="s">
        <v>833</v>
      </c>
      <c r="X12" t="s">
        <v>830</v>
      </c>
      <c r="Y12" t="s">
        <v>830</v>
      </c>
    </row>
    <row r="13" spans="1:31" x14ac:dyDescent="0.3">
      <c r="A13" t="s">
        <v>834</v>
      </c>
      <c r="B13" t="s">
        <v>835</v>
      </c>
      <c r="C13" t="s">
        <v>836</v>
      </c>
      <c r="D13" t="s">
        <v>837</v>
      </c>
      <c r="E13" t="s">
        <v>838</v>
      </c>
      <c r="F13">
        <v>32</v>
      </c>
      <c r="G13" t="s">
        <v>839</v>
      </c>
      <c r="I13" s="2" t="s">
        <v>754</v>
      </c>
      <c r="J13" s="2">
        <v>8</v>
      </c>
      <c r="K13" s="3" t="s">
        <v>755</v>
      </c>
      <c r="N13" s="5" t="s">
        <v>840</v>
      </c>
      <c r="O13" s="5" t="s">
        <v>841</v>
      </c>
      <c r="P13" t="s">
        <v>842</v>
      </c>
      <c r="S13" t="s">
        <v>843</v>
      </c>
      <c r="T13" t="s">
        <v>844</v>
      </c>
      <c r="U13" t="s">
        <v>845</v>
      </c>
      <c r="V13" t="s">
        <v>719</v>
      </c>
      <c r="W13" t="s">
        <v>833</v>
      </c>
      <c r="X13" t="s">
        <v>843</v>
      </c>
      <c r="Y13" t="s">
        <v>843</v>
      </c>
    </row>
    <row r="14" spans="1:31" x14ac:dyDescent="0.3">
      <c r="A14" t="s">
        <v>846</v>
      </c>
      <c r="B14" t="s">
        <v>847</v>
      </c>
      <c r="C14" t="s">
        <v>848</v>
      </c>
      <c r="D14" t="s">
        <v>849</v>
      </c>
      <c r="E14" t="s">
        <v>850</v>
      </c>
      <c r="F14">
        <v>51</v>
      </c>
      <c r="G14" t="s">
        <v>851</v>
      </c>
      <c r="I14" s="2" t="s">
        <v>850</v>
      </c>
      <c r="J14" s="2">
        <v>51</v>
      </c>
      <c r="K14" s="3" t="s">
        <v>851</v>
      </c>
      <c r="N14" s="5" t="s">
        <v>852</v>
      </c>
      <c r="O14" s="5" t="s">
        <v>853</v>
      </c>
      <c r="P14" t="s">
        <v>854</v>
      </c>
      <c r="S14" t="s">
        <v>634</v>
      </c>
      <c r="T14" t="s">
        <v>855</v>
      </c>
      <c r="U14" t="s">
        <v>856</v>
      </c>
      <c r="V14" t="s">
        <v>719</v>
      </c>
      <c r="W14" t="s">
        <v>833</v>
      </c>
      <c r="X14" t="s">
        <v>634</v>
      </c>
      <c r="Y14" t="s">
        <v>634</v>
      </c>
    </row>
    <row r="15" spans="1:31" x14ac:dyDescent="0.3">
      <c r="A15" t="s">
        <v>857</v>
      </c>
      <c r="B15" t="s">
        <v>858</v>
      </c>
      <c r="C15" t="s">
        <v>859</v>
      </c>
      <c r="D15" t="s">
        <v>860</v>
      </c>
      <c r="E15" t="s">
        <v>861</v>
      </c>
      <c r="F15">
        <v>533</v>
      </c>
      <c r="G15" t="s">
        <v>862</v>
      </c>
      <c r="I15" s="2" t="s">
        <v>863</v>
      </c>
      <c r="J15" s="2">
        <v>532</v>
      </c>
      <c r="K15" s="3" t="s">
        <v>864</v>
      </c>
      <c r="N15" s="5" t="s">
        <v>865</v>
      </c>
      <c r="O15" s="5" t="s">
        <v>866</v>
      </c>
      <c r="P15" t="s">
        <v>867</v>
      </c>
      <c r="S15" t="s">
        <v>631</v>
      </c>
      <c r="T15" t="s">
        <v>868</v>
      </c>
      <c r="U15" t="s">
        <v>869</v>
      </c>
      <c r="V15" t="s">
        <v>719</v>
      </c>
      <c r="W15" t="s">
        <v>631</v>
      </c>
      <c r="X15" t="s">
        <v>631</v>
      </c>
      <c r="Y15" t="s">
        <v>631</v>
      </c>
    </row>
    <row r="16" spans="1:31" x14ac:dyDescent="0.3">
      <c r="A16" t="s">
        <v>870</v>
      </c>
      <c r="B16" t="s">
        <v>871</v>
      </c>
      <c r="C16" t="s">
        <v>872</v>
      </c>
      <c r="D16" t="s">
        <v>873</v>
      </c>
      <c r="E16" t="s">
        <v>874</v>
      </c>
      <c r="F16">
        <v>36</v>
      </c>
      <c r="G16" t="s">
        <v>875</v>
      </c>
      <c r="I16" s="2" t="s">
        <v>801</v>
      </c>
      <c r="J16" s="2">
        <v>973</v>
      </c>
      <c r="K16" s="3" t="s">
        <v>802</v>
      </c>
      <c r="N16" s="5" t="s">
        <v>876</v>
      </c>
      <c r="O16" s="5" t="s">
        <v>877</v>
      </c>
      <c r="P16" t="s">
        <v>878</v>
      </c>
      <c r="S16" t="s">
        <v>879</v>
      </c>
      <c r="T16" t="s">
        <v>880</v>
      </c>
      <c r="U16" t="s">
        <v>881</v>
      </c>
      <c r="V16" t="s">
        <v>882</v>
      </c>
      <c r="W16" t="s">
        <v>879</v>
      </c>
      <c r="X16" t="s">
        <v>879</v>
      </c>
      <c r="Y16" t="s">
        <v>879</v>
      </c>
    </row>
    <row r="17" spans="1:25" x14ac:dyDescent="0.3">
      <c r="A17" t="s">
        <v>883</v>
      </c>
      <c r="B17" t="s">
        <v>884</v>
      </c>
      <c r="C17" t="s">
        <v>885</v>
      </c>
      <c r="D17" t="s">
        <v>886</v>
      </c>
      <c r="E17" t="s">
        <v>740</v>
      </c>
      <c r="F17">
        <v>978</v>
      </c>
      <c r="G17" t="s">
        <v>741</v>
      </c>
      <c r="I17" s="2" t="s">
        <v>838</v>
      </c>
      <c r="J17" s="2">
        <v>32</v>
      </c>
      <c r="K17" s="3" t="s">
        <v>839</v>
      </c>
      <c r="N17" s="5" t="s">
        <v>887</v>
      </c>
      <c r="O17" s="5" t="s">
        <v>888</v>
      </c>
      <c r="P17" t="s">
        <v>889</v>
      </c>
      <c r="S17" t="s">
        <v>890</v>
      </c>
      <c r="T17" t="s">
        <v>891</v>
      </c>
      <c r="U17" t="s">
        <v>892</v>
      </c>
      <c r="V17" t="s">
        <v>893</v>
      </c>
      <c r="W17" t="s">
        <v>894</v>
      </c>
      <c r="X17" t="s">
        <v>895</v>
      </c>
      <c r="Y17" t="s">
        <v>890</v>
      </c>
    </row>
    <row r="18" spans="1:25" x14ac:dyDescent="0.3">
      <c r="A18" t="s">
        <v>896</v>
      </c>
      <c r="B18" t="s">
        <v>897</v>
      </c>
      <c r="C18" t="s">
        <v>898</v>
      </c>
      <c r="D18" t="s">
        <v>899</v>
      </c>
      <c r="E18" t="s">
        <v>900</v>
      </c>
      <c r="F18">
        <v>944</v>
      </c>
      <c r="G18" t="s">
        <v>901</v>
      </c>
      <c r="I18" s="2" t="s">
        <v>874</v>
      </c>
      <c r="J18" s="2">
        <v>36</v>
      </c>
      <c r="K18" s="3" t="s">
        <v>875</v>
      </c>
      <c r="N18" s="5" t="s">
        <v>902</v>
      </c>
      <c r="O18" s="5" t="s">
        <v>903</v>
      </c>
      <c r="P18" t="s">
        <v>904</v>
      </c>
      <c r="S18" t="s">
        <v>905</v>
      </c>
      <c r="T18" t="s">
        <v>906</v>
      </c>
      <c r="U18" t="s">
        <v>907</v>
      </c>
      <c r="V18" t="s">
        <v>893</v>
      </c>
      <c r="W18" t="s">
        <v>894</v>
      </c>
      <c r="X18" t="s">
        <v>895</v>
      </c>
      <c r="Y18" t="s">
        <v>905</v>
      </c>
    </row>
    <row r="19" spans="1:25" x14ac:dyDescent="0.3">
      <c r="A19" t="s">
        <v>908</v>
      </c>
      <c r="B19" t="s">
        <v>909</v>
      </c>
      <c r="C19" t="s">
        <v>910</v>
      </c>
      <c r="D19" t="s">
        <v>911</v>
      </c>
      <c r="E19" t="s">
        <v>912</v>
      </c>
      <c r="F19">
        <v>44</v>
      </c>
      <c r="G19" t="s">
        <v>913</v>
      </c>
      <c r="I19" s="2" t="s">
        <v>861</v>
      </c>
      <c r="J19" s="2">
        <v>533</v>
      </c>
      <c r="K19" s="3" t="s">
        <v>862</v>
      </c>
      <c r="N19" s="5" t="s">
        <v>914</v>
      </c>
      <c r="O19" s="5" t="s">
        <v>915</v>
      </c>
      <c r="P19" t="s">
        <v>916</v>
      </c>
      <c r="S19" t="s">
        <v>917</v>
      </c>
      <c r="T19" t="s">
        <v>918</v>
      </c>
      <c r="U19" t="s">
        <v>919</v>
      </c>
      <c r="V19" t="s">
        <v>893</v>
      </c>
      <c r="W19" t="s">
        <v>894</v>
      </c>
      <c r="X19" t="s">
        <v>917</v>
      </c>
      <c r="Y19" t="s">
        <v>917</v>
      </c>
    </row>
    <row r="20" spans="1:25" x14ac:dyDescent="0.3">
      <c r="A20" t="s">
        <v>920</v>
      </c>
      <c r="B20" t="s">
        <v>921</v>
      </c>
      <c r="C20" t="s">
        <v>922</v>
      </c>
      <c r="D20" t="s">
        <v>923</v>
      </c>
      <c r="E20" t="s">
        <v>924</v>
      </c>
      <c r="F20">
        <v>48</v>
      </c>
      <c r="G20" t="s">
        <v>925</v>
      </c>
      <c r="I20" s="2" t="s">
        <v>900</v>
      </c>
      <c r="J20" s="2">
        <v>944</v>
      </c>
      <c r="K20" s="3" t="s">
        <v>901</v>
      </c>
      <c r="N20" s="5" t="s">
        <v>926</v>
      </c>
      <c r="O20" s="5" t="s">
        <v>927</v>
      </c>
      <c r="P20" t="s">
        <v>928</v>
      </c>
      <c r="S20" t="s">
        <v>627</v>
      </c>
      <c r="T20" t="s">
        <v>929</v>
      </c>
      <c r="U20" t="s">
        <v>930</v>
      </c>
      <c r="V20" t="s">
        <v>893</v>
      </c>
      <c r="W20" t="s">
        <v>894</v>
      </c>
      <c r="X20" t="s">
        <v>931</v>
      </c>
      <c r="Y20" t="s">
        <v>627</v>
      </c>
    </row>
    <row r="21" spans="1:25" x14ac:dyDescent="0.3">
      <c r="A21" t="s">
        <v>932</v>
      </c>
      <c r="B21" t="s">
        <v>933</v>
      </c>
      <c r="C21" t="s">
        <v>934</v>
      </c>
      <c r="D21" t="s">
        <v>935</v>
      </c>
      <c r="E21" t="s">
        <v>936</v>
      </c>
      <c r="F21">
        <v>50</v>
      </c>
      <c r="G21" t="s">
        <v>937</v>
      </c>
      <c r="I21" s="2" t="s">
        <v>938</v>
      </c>
      <c r="J21" s="2">
        <v>977</v>
      </c>
      <c r="K21" s="3" t="s">
        <v>939</v>
      </c>
      <c r="N21" s="5" t="s">
        <v>940</v>
      </c>
      <c r="O21" s="5" t="s">
        <v>941</v>
      </c>
      <c r="P21" t="s">
        <v>942</v>
      </c>
      <c r="S21" t="s">
        <v>943</v>
      </c>
      <c r="T21" t="s">
        <v>944</v>
      </c>
      <c r="U21" t="s">
        <v>945</v>
      </c>
      <c r="V21" t="s">
        <v>893</v>
      </c>
      <c r="W21" t="s">
        <v>894</v>
      </c>
      <c r="X21" t="s">
        <v>931</v>
      </c>
      <c r="Y21" t="s">
        <v>943</v>
      </c>
    </row>
    <row r="22" spans="1:25" x14ac:dyDescent="0.3">
      <c r="A22" t="s">
        <v>946</v>
      </c>
      <c r="B22" t="s">
        <v>947</v>
      </c>
      <c r="C22" t="s">
        <v>948</v>
      </c>
      <c r="D22" t="s">
        <v>949</v>
      </c>
      <c r="E22" t="s">
        <v>950</v>
      </c>
      <c r="F22">
        <v>52</v>
      </c>
      <c r="G22" t="s">
        <v>951</v>
      </c>
      <c r="I22" s="2" t="s">
        <v>950</v>
      </c>
      <c r="J22" s="2">
        <v>52</v>
      </c>
      <c r="K22" s="3" t="s">
        <v>951</v>
      </c>
      <c r="N22" s="5" t="s">
        <v>952</v>
      </c>
      <c r="O22" s="5" t="s">
        <v>953</v>
      </c>
      <c r="P22" t="s">
        <v>954</v>
      </c>
      <c r="S22" t="s">
        <v>955</v>
      </c>
      <c r="T22" t="s">
        <v>956</v>
      </c>
      <c r="U22" t="s">
        <v>957</v>
      </c>
      <c r="V22" t="s">
        <v>893</v>
      </c>
      <c r="W22" t="s">
        <v>894</v>
      </c>
      <c r="X22" t="s">
        <v>931</v>
      </c>
      <c r="Y22" t="s">
        <v>958</v>
      </c>
    </row>
    <row r="23" spans="1:25" x14ac:dyDescent="0.3">
      <c r="A23" t="s">
        <v>959</v>
      </c>
      <c r="B23" t="s">
        <v>960</v>
      </c>
      <c r="C23" t="s">
        <v>961</v>
      </c>
      <c r="D23" t="s">
        <v>962</v>
      </c>
      <c r="E23" t="s">
        <v>963</v>
      </c>
      <c r="F23">
        <v>974</v>
      </c>
      <c r="G23" t="s">
        <v>964</v>
      </c>
      <c r="I23" s="2" t="s">
        <v>936</v>
      </c>
      <c r="J23" s="2">
        <v>50</v>
      </c>
      <c r="K23" s="3" t="s">
        <v>937</v>
      </c>
      <c r="N23" s="5" t="s">
        <v>965</v>
      </c>
      <c r="O23" s="5" t="s">
        <v>966</v>
      </c>
      <c r="P23" t="s">
        <v>967</v>
      </c>
      <c r="S23" t="s">
        <v>968</v>
      </c>
      <c r="T23" t="s">
        <v>969</v>
      </c>
      <c r="U23" t="s">
        <v>970</v>
      </c>
      <c r="V23" t="s">
        <v>893</v>
      </c>
      <c r="W23" t="s">
        <v>894</v>
      </c>
      <c r="X23" t="s">
        <v>931</v>
      </c>
      <c r="Y23" t="s">
        <v>958</v>
      </c>
    </row>
    <row r="24" spans="1:25" x14ac:dyDescent="0.3">
      <c r="A24" t="s">
        <v>971</v>
      </c>
      <c r="B24" t="s">
        <v>972</v>
      </c>
      <c r="C24" t="s">
        <v>973</v>
      </c>
      <c r="D24" t="s">
        <v>974</v>
      </c>
      <c r="E24" t="s">
        <v>740</v>
      </c>
      <c r="F24">
        <v>978</v>
      </c>
      <c r="G24" t="s">
        <v>741</v>
      </c>
      <c r="I24" s="2" t="s">
        <v>975</v>
      </c>
      <c r="J24" s="2">
        <v>975</v>
      </c>
      <c r="K24" s="3" t="s">
        <v>976</v>
      </c>
      <c r="N24" s="5" t="s">
        <v>977</v>
      </c>
      <c r="O24" s="5" t="s">
        <v>978</v>
      </c>
      <c r="P24" t="s">
        <v>979</v>
      </c>
      <c r="S24" t="s">
        <v>980</v>
      </c>
      <c r="T24" t="s">
        <v>981</v>
      </c>
      <c r="U24" t="s">
        <v>982</v>
      </c>
      <c r="V24" t="s">
        <v>893</v>
      </c>
      <c r="W24" t="s">
        <v>894</v>
      </c>
      <c r="X24" t="s">
        <v>931</v>
      </c>
      <c r="Y24" t="s">
        <v>980</v>
      </c>
    </row>
    <row r="25" spans="1:25" x14ac:dyDescent="0.3">
      <c r="A25" t="s">
        <v>983</v>
      </c>
      <c r="B25" t="s">
        <v>984</v>
      </c>
      <c r="C25" t="s">
        <v>985</v>
      </c>
      <c r="D25" t="s">
        <v>986</v>
      </c>
      <c r="E25" t="s">
        <v>987</v>
      </c>
      <c r="F25">
        <v>84</v>
      </c>
      <c r="G25" t="s">
        <v>988</v>
      </c>
      <c r="I25" s="2" t="s">
        <v>924</v>
      </c>
      <c r="J25" s="2">
        <v>48</v>
      </c>
      <c r="K25" s="3" t="s">
        <v>925</v>
      </c>
      <c r="N25" s="5" t="s">
        <v>989</v>
      </c>
      <c r="O25" s="5" t="s">
        <v>990</v>
      </c>
      <c r="P25" t="s">
        <v>991</v>
      </c>
      <c r="S25" t="s">
        <v>992</v>
      </c>
      <c r="T25" t="s">
        <v>993</v>
      </c>
      <c r="U25" t="s">
        <v>994</v>
      </c>
      <c r="V25" t="s">
        <v>893</v>
      </c>
      <c r="W25" t="s">
        <v>894</v>
      </c>
      <c r="X25" t="s">
        <v>931</v>
      </c>
      <c r="Y25" t="s">
        <v>992</v>
      </c>
    </row>
    <row r="26" spans="1:25" x14ac:dyDescent="0.3">
      <c r="A26" t="s">
        <v>995</v>
      </c>
      <c r="B26" t="s">
        <v>996</v>
      </c>
      <c r="C26" t="s">
        <v>997</v>
      </c>
      <c r="D26" t="s">
        <v>998</v>
      </c>
      <c r="E26" t="s">
        <v>999</v>
      </c>
      <c r="F26">
        <v>952</v>
      </c>
      <c r="G26" t="s">
        <v>1000</v>
      </c>
      <c r="I26" s="2" t="s">
        <v>1001</v>
      </c>
      <c r="J26" s="2">
        <v>108</v>
      </c>
      <c r="K26" s="3" t="s">
        <v>1002</v>
      </c>
      <c r="N26" s="5" t="s">
        <v>1003</v>
      </c>
      <c r="O26" s="5" t="s">
        <v>1004</v>
      </c>
      <c r="P26" t="s">
        <v>1005</v>
      </c>
      <c r="S26" t="s">
        <v>624</v>
      </c>
      <c r="T26" t="s">
        <v>1006</v>
      </c>
      <c r="U26" t="s">
        <v>1007</v>
      </c>
      <c r="V26" t="s">
        <v>893</v>
      </c>
      <c r="W26" t="s">
        <v>1008</v>
      </c>
      <c r="X26" t="s">
        <v>624</v>
      </c>
      <c r="Y26" t="s">
        <v>624</v>
      </c>
    </row>
    <row r="27" spans="1:25" x14ac:dyDescent="0.3">
      <c r="A27" t="s">
        <v>1009</v>
      </c>
      <c r="B27" t="s">
        <v>1010</v>
      </c>
      <c r="C27" t="s">
        <v>1011</v>
      </c>
      <c r="D27" t="s">
        <v>1012</v>
      </c>
      <c r="E27" t="s">
        <v>1013</v>
      </c>
      <c r="F27">
        <v>60</v>
      </c>
      <c r="G27" t="s">
        <v>1014</v>
      </c>
      <c r="I27" s="2" t="s">
        <v>1013</v>
      </c>
      <c r="J27" s="2">
        <v>60</v>
      </c>
      <c r="K27" s="3" t="s">
        <v>1014</v>
      </c>
      <c r="N27" s="5" t="s">
        <v>1015</v>
      </c>
      <c r="O27" s="5" t="s">
        <v>1016</v>
      </c>
      <c r="P27" t="s">
        <v>1017</v>
      </c>
      <c r="S27" t="s">
        <v>1018</v>
      </c>
      <c r="T27" t="s">
        <v>1019</v>
      </c>
      <c r="U27" t="s">
        <v>1020</v>
      </c>
      <c r="V27" t="s">
        <v>893</v>
      </c>
      <c r="W27" t="s">
        <v>1008</v>
      </c>
      <c r="X27" t="s">
        <v>1018</v>
      </c>
      <c r="Y27" t="s">
        <v>1018</v>
      </c>
    </row>
    <row r="28" spans="1:25" x14ac:dyDescent="0.3">
      <c r="A28" t="s">
        <v>1021</v>
      </c>
      <c r="B28" t="s">
        <v>1022</v>
      </c>
      <c r="C28" t="s">
        <v>1023</v>
      </c>
      <c r="D28" t="s">
        <v>1024</v>
      </c>
      <c r="E28" t="s">
        <v>1023</v>
      </c>
      <c r="F28">
        <v>64</v>
      </c>
      <c r="G28" t="s">
        <v>1025</v>
      </c>
      <c r="I28" s="2" t="s">
        <v>1026</v>
      </c>
      <c r="J28" s="2">
        <v>96</v>
      </c>
      <c r="K28" s="3" t="s">
        <v>1027</v>
      </c>
      <c r="N28" s="5" t="s">
        <v>1028</v>
      </c>
      <c r="O28" s="5" t="s">
        <v>1029</v>
      </c>
      <c r="P28" t="s">
        <v>1030</v>
      </c>
      <c r="S28" t="s">
        <v>1031</v>
      </c>
      <c r="T28" t="s">
        <v>1032</v>
      </c>
      <c r="U28" t="s">
        <v>1033</v>
      </c>
      <c r="V28" t="s">
        <v>893</v>
      </c>
      <c r="W28" t="s">
        <v>1031</v>
      </c>
      <c r="X28" t="s">
        <v>1031</v>
      </c>
      <c r="Y28" t="s">
        <v>1031</v>
      </c>
    </row>
    <row r="29" spans="1:25" x14ac:dyDescent="0.3">
      <c r="A29" t="s">
        <v>1034</v>
      </c>
      <c r="B29" t="s">
        <v>1035</v>
      </c>
      <c r="C29" t="s">
        <v>1036</v>
      </c>
      <c r="D29" t="s">
        <v>1037</v>
      </c>
      <c r="E29" t="s">
        <v>1038</v>
      </c>
      <c r="F29">
        <v>68</v>
      </c>
      <c r="G29" t="s">
        <v>1039</v>
      </c>
      <c r="I29" s="2" t="s">
        <v>1038</v>
      </c>
      <c r="J29" s="2">
        <v>68</v>
      </c>
      <c r="K29" s="3" t="s">
        <v>1039</v>
      </c>
      <c r="N29" s="5" t="s">
        <v>1040</v>
      </c>
      <c r="O29" s="5" t="s">
        <v>1041</v>
      </c>
      <c r="P29" t="s">
        <v>1042</v>
      </c>
      <c r="S29" t="s">
        <v>1043</v>
      </c>
      <c r="T29" t="s">
        <v>1044</v>
      </c>
      <c r="U29" t="s">
        <v>1045</v>
      </c>
      <c r="V29" t="s">
        <v>893</v>
      </c>
      <c r="W29" t="s">
        <v>1043</v>
      </c>
      <c r="X29" t="s">
        <v>1043</v>
      </c>
      <c r="Y29" t="s">
        <v>1043</v>
      </c>
    </row>
    <row r="30" spans="1:25" x14ac:dyDescent="0.3">
      <c r="A30" t="s">
        <v>1046</v>
      </c>
      <c r="B30" t="s">
        <v>1047</v>
      </c>
      <c r="C30" t="s">
        <v>1048</v>
      </c>
      <c r="D30" t="s">
        <v>1049</v>
      </c>
      <c r="E30" t="s">
        <v>938</v>
      </c>
      <c r="F30">
        <v>977</v>
      </c>
      <c r="G30" t="s">
        <v>939</v>
      </c>
      <c r="I30" s="2" t="s">
        <v>1050</v>
      </c>
      <c r="J30" s="2">
        <v>986</v>
      </c>
      <c r="K30" s="3" t="s">
        <v>1051</v>
      </c>
      <c r="N30" s="5" t="s">
        <v>1052</v>
      </c>
      <c r="O30" s="5" t="s">
        <v>1053</v>
      </c>
      <c r="P30" t="s">
        <v>1054</v>
      </c>
      <c r="S30" t="s">
        <v>1055</v>
      </c>
      <c r="T30" t="s">
        <v>1055</v>
      </c>
      <c r="U30" t="s">
        <v>1055</v>
      </c>
      <c r="V30" t="s">
        <v>1055</v>
      </c>
      <c r="W30" t="s">
        <v>1055</v>
      </c>
      <c r="X30" t="s">
        <v>1055</v>
      </c>
      <c r="Y30" t="s">
        <v>1055</v>
      </c>
    </row>
    <row r="31" spans="1:25" x14ac:dyDescent="0.3">
      <c r="A31" t="s">
        <v>1056</v>
      </c>
      <c r="B31" t="s">
        <v>1057</v>
      </c>
      <c r="C31" t="s">
        <v>1058</v>
      </c>
      <c r="D31" t="s">
        <v>1059</v>
      </c>
      <c r="E31" t="s">
        <v>1060</v>
      </c>
      <c r="F31">
        <v>72</v>
      </c>
      <c r="G31" t="s">
        <v>1061</v>
      </c>
      <c r="I31" s="2" t="s">
        <v>912</v>
      </c>
      <c r="J31" s="2">
        <v>44</v>
      </c>
      <c r="K31" s="3" t="s">
        <v>913</v>
      </c>
      <c r="N31" s="5" t="s">
        <v>1062</v>
      </c>
      <c r="O31" s="5" t="s">
        <v>1063</v>
      </c>
      <c r="P31" t="s">
        <v>1064</v>
      </c>
    </row>
    <row r="32" spans="1:25" x14ac:dyDescent="0.3">
      <c r="A32" t="s">
        <v>1065</v>
      </c>
      <c r="B32" t="s">
        <v>1066</v>
      </c>
      <c r="C32" t="s">
        <v>1067</v>
      </c>
      <c r="D32" t="s">
        <v>1068</v>
      </c>
      <c r="E32" t="s">
        <v>1050</v>
      </c>
      <c r="F32">
        <v>986</v>
      </c>
      <c r="G32" t="s">
        <v>1051</v>
      </c>
      <c r="I32" s="2" t="s">
        <v>1023</v>
      </c>
      <c r="J32" s="2">
        <v>64</v>
      </c>
      <c r="K32" s="3" t="s">
        <v>1025</v>
      </c>
      <c r="N32" s="5" t="s">
        <v>1069</v>
      </c>
      <c r="O32" s="5" t="s">
        <v>1070</v>
      </c>
      <c r="P32" t="s">
        <v>1071</v>
      </c>
    </row>
    <row r="33" spans="1:16" x14ac:dyDescent="0.3">
      <c r="A33" t="s">
        <v>1072</v>
      </c>
      <c r="B33" t="s">
        <v>1073</v>
      </c>
      <c r="C33" t="s">
        <v>1074</v>
      </c>
      <c r="D33" t="s">
        <v>1075</v>
      </c>
      <c r="E33" t="s">
        <v>98</v>
      </c>
      <c r="F33">
        <v>840</v>
      </c>
      <c r="G33" t="s">
        <v>711</v>
      </c>
      <c r="I33" s="2" t="s">
        <v>1060</v>
      </c>
      <c r="J33" s="2">
        <v>72</v>
      </c>
      <c r="K33" s="3" t="s">
        <v>1061</v>
      </c>
      <c r="N33" s="5" t="s">
        <v>1076</v>
      </c>
      <c r="O33" s="5" t="s">
        <v>1077</v>
      </c>
      <c r="P33" t="s">
        <v>1078</v>
      </c>
    </row>
    <row r="34" spans="1:16" x14ac:dyDescent="0.3">
      <c r="A34" t="s">
        <v>1079</v>
      </c>
      <c r="B34" t="s">
        <v>1080</v>
      </c>
      <c r="C34" t="s">
        <v>1081</v>
      </c>
      <c r="D34" t="s">
        <v>1082</v>
      </c>
      <c r="E34" t="s">
        <v>98</v>
      </c>
      <c r="F34">
        <v>840</v>
      </c>
      <c r="G34" t="s">
        <v>711</v>
      </c>
      <c r="I34" s="2" t="s">
        <v>963</v>
      </c>
      <c r="J34" s="2">
        <v>974</v>
      </c>
      <c r="K34" s="3" t="s">
        <v>964</v>
      </c>
      <c r="N34" s="5" t="s">
        <v>1083</v>
      </c>
      <c r="O34" s="5" t="s">
        <v>1084</v>
      </c>
      <c r="P34" t="s">
        <v>1085</v>
      </c>
    </row>
    <row r="35" spans="1:16" x14ac:dyDescent="0.3">
      <c r="A35" t="s">
        <v>1086</v>
      </c>
      <c r="B35" t="s">
        <v>1087</v>
      </c>
      <c r="C35" t="s">
        <v>1088</v>
      </c>
      <c r="D35" t="s">
        <v>1089</v>
      </c>
      <c r="E35" t="s">
        <v>1026</v>
      </c>
      <c r="F35">
        <v>96</v>
      </c>
      <c r="G35" t="s">
        <v>1027</v>
      </c>
      <c r="I35" s="2" t="s">
        <v>987</v>
      </c>
      <c r="J35" s="2">
        <v>84</v>
      </c>
      <c r="K35" s="3" t="s">
        <v>988</v>
      </c>
      <c r="N35" s="5" t="s">
        <v>1090</v>
      </c>
      <c r="O35" s="5" t="s">
        <v>1091</v>
      </c>
      <c r="P35" t="s">
        <v>1092</v>
      </c>
    </row>
    <row r="36" spans="1:16" x14ac:dyDescent="0.3">
      <c r="A36" t="s">
        <v>1093</v>
      </c>
      <c r="B36" t="s">
        <v>1094</v>
      </c>
      <c r="C36" t="s">
        <v>1095</v>
      </c>
      <c r="D36" t="s">
        <v>1096</v>
      </c>
      <c r="E36" t="s">
        <v>975</v>
      </c>
      <c r="F36">
        <v>975</v>
      </c>
      <c r="G36" t="s">
        <v>976</v>
      </c>
      <c r="I36" s="2" t="s">
        <v>1097</v>
      </c>
      <c r="J36" s="2">
        <v>124</v>
      </c>
      <c r="K36" s="3" t="s">
        <v>1098</v>
      </c>
      <c r="N36" s="5" t="s">
        <v>1099</v>
      </c>
      <c r="O36" s="5" t="s">
        <v>1100</v>
      </c>
      <c r="P36" t="s">
        <v>203</v>
      </c>
    </row>
    <row r="37" spans="1:16" x14ac:dyDescent="0.3">
      <c r="A37" t="s">
        <v>1101</v>
      </c>
      <c r="B37" t="s">
        <v>1102</v>
      </c>
      <c r="C37" t="s">
        <v>1103</v>
      </c>
      <c r="D37" t="s">
        <v>1104</v>
      </c>
      <c r="E37" t="s">
        <v>999</v>
      </c>
      <c r="F37">
        <v>952</v>
      </c>
      <c r="G37" t="s">
        <v>1000</v>
      </c>
      <c r="I37" s="2" t="s">
        <v>1105</v>
      </c>
      <c r="J37" s="2">
        <v>976</v>
      </c>
      <c r="K37" s="3" t="s">
        <v>1106</v>
      </c>
      <c r="N37" s="5" t="s">
        <v>1107</v>
      </c>
      <c r="O37" s="5" t="s">
        <v>1108</v>
      </c>
      <c r="P37" t="s">
        <v>1109</v>
      </c>
    </row>
    <row r="38" spans="1:16" x14ac:dyDescent="0.3">
      <c r="A38" t="s">
        <v>1110</v>
      </c>
      <c r="B38" t="s">
        <v>1111</v>
      </c>
      <c r="C38" t="s">
        <v>1112</v>
      </c>
      <c r="D38" t="s">
        <v>1113</v>
      </c>
      <c r="E38" t="s">
        <v>1001</v>
      </c>
      <c r="F38">
        <v>108</v>
      </c>
      <c r="G38" t="s">
        <v>1002</v>
      </c>
      <c r="I38" s="2" t="s">
        <v>1114</v>
      </c>
      <c r="J38" s="2">
        <v>756</v>
      </c>
      <c r="K38" s="3" t="s">
        <v>1115</v>
      </c>
      <c r="N38" s="5" t="s">
        <v>1116</v>
      </c>
      <c r="O38" s="5" t="s">
        <v>1117</v>
      </c>
      <c r="P38" t="s">
        <v>1118</v>
      </c>
    </row>
    <row r="39" spans="1:16" x14ac:dyDescent="0.3">
      <c r="A39" t="s">
        <v>1119</v>
      </c>
      <c r="B39" t="s">
        <v>1120</v>
      </c>
      <c r="C39" t="s">
        <v>1121</v>
      </c>
      <c r="D39" t="s">
        <v>1122</v>
      </c>
      <c r="E39" t="s">
        <v>1123</v>
      </c>
      <c r="F39">
        <v>116</v>
      </c>
      <c r="G39" t="s">
        <v>1124</v>
      </c>
      <c r="I39" s="2" t="s">
        <v>1125</v>
      </c>
      <c r="J39" s="2">
        <v>990</v>
      </c>
      <c r="K39" s="3" t="s">
        <v>1126</v>
      </c>
      <c r="N39" s="5" t="s">
        <v>1127</v>
      </c>
      <c r="O39" s="5" t="s">
        <v>1128</v>
      </c>
      <c r="P39" t="s">
        <v>1129</v>
      </c>
    </row>
    <row r="40" spans="1:16" x14ac:dyDescent="0.3">
      <c r="A40" t="s">
        <v>1130</v>
      </c>
      <c r="B40" t="s">
        <v>1131</v>
      </c>
      <c r="C40" t="s">
        <v>1132</v>
      </c>
      <c r="D40" t="s">
        <v>1133</v>
      </c>
      <c r="E40" t="s">
        <v>1134</v>
      </c>
      <c r="F40">
        <v>950</v>
      </c>
      <c r="G40" t="s">
        <v>1135</v>
      </c>
      <c r="I40" s="2" t="s">
        <v>1136</v>
      </c>
      <c r="J40" s="2">
        <v>0</v>
      </c>
      <c r="K40" s="3" t="s">
        <v>1137</v>
      </c>
      <c r="N40" s="5" t="s">
        <v>1138</v>
      </c>
      <c r="O40" s="5" t="s">
        <v>1139</v>
      </c>
      <c r="P40" t="s">
        <v>1140</v>
      </c>
    </row>
    <row r="41" spans="1:16" x14ac:dyDescent="0.3">
      <c r="A41" t="s">
        <v>1141</v>
      </c>
      <c r="B41" t="s">
        <v>1142</v>
      </c>
      <c r="C41" t="s">
        <v>1143</v>
      </c>
      <c r="D41" t="s">
        <v>1144</v>
      </c>
      <c r="E41" t="s">
        <v>1097</v>
      </c>
      <c r="F41">
        <v>124</v>
      </c>
      <c r="G41" t="s">
        <v>1098</v>
      </c>
      <c r="I41" s="2" t="s">
        <v>1145</v>
      </c>
      <c r="J41" s="2">
        <v>170</v>
      </c>
      <c r="K41" s="3" t="s">
        <v>1146</v>
      </c>
      <c r="N41" s="5" t="s">
        <v>1147</v>
      </c>
      <c r="O41" s="5" t="s">
        <v>1148</v>
      </c>
      <c r="P41" t="s">
        <v>1149</v>
      </c>
    </row>
    <row r="42" spans="1:16" x14ac:dyDescent="0.3">
      <c r="A42" t="s">
        <v>1150</v>
      </c>
      <c r="B42" t="s">
        <v>1151</v>
      </c>
      <c r="C42" t="s">
        <v>1152</v>
      </c>
      <c r="D42" t="s">
        <v>1153</v>
      </c>
      <c r="E42" t="s">
        <v>1154</v>
      </c>
      <c r="F42">
        <v>132</v>
      </c>
      <c r="G42" t="s">
        <v>1155</v>
      </c>
      <c r="I42" s="2" t="s">
        <v>1156</v>
      </c>
      <c r="J42" s="2">
        <v>188</v>
      </c>
      <c r="K42" s="3" t="s">
        <v>1157</v>
      </c>
      <c r="N42" s="5" t="s">
        <v>1158</v>
      </c>
      <c r="O42" s="5" t="s">
        <v>1159</v>
      </c>
      <c r="P42" t="s">
        <v>1160</v>
      </c>
    </row>
    <row r="43" spans="1:16" x14ac:dyDescent="0.3">
      <c r="A43" t="s">
        <v>1161</v>
      </c>
      <c r="B43" t="s">
        <v>1162</v>
      </c>
      <c r="C43" t="s">
        <v>1163</v>
      </c>
      <c r="D43" t="s">
        <v>1164</v>
      </c>
      <c r="E43" t="s">
        <v>1165</v>
      </c>
      <c r="F43">
        <v>136</v>
      </c>
      <c r="G43" t="s">
        <v>1166</v>
      </c>
      <c r="I43" s="2" t="s">
        <v>1167</v>
      </c>
      <c r="J43" s="2">
        <v>931</v>
      </c>
      <c r="K43" s="3" t="s">
        <v>1168</v>
      </c>
      <c r="N43" s="5" t="s">
        <v>1169</v>
      </c>
      <c r="O43" s="5" t="s">
        <v>1170</v>
      </c>
      <c r="P43" t="s">
        <v>1171</v>
      </c>
    </row>
    <row r="44" spans="1:16" x14ac:dyDescent="0.3">
      <c r="A44" t="s">
        <v>1172</v>
      </c>
      <c r="B44" t="s">
        <v>1173</v>
      </c>
      <c r="C44" t="s">
        <v>1174</v>
      </c>
      <c r="D44" t="s">
        <v>1175</v>
      </c>
      <c r="E44" t="s">
        <v>1134</v>
      </c>
      <c r="F44">
        <v>950</v>
      </c>
      <c r="G44" t="s">
        <v>1135</v>
      </c>
      <c r="I44" s="2" t="s">
        <v>1154</v>
      </c>
      <c r="J44" s="2">
        <v>132</v>
      </c>
      <c r="K44" s="3" t="s">
        <v>1155</v>
      </c>
      <c r="N44" s="5" t="s">
        <v>1176</v>
      </c>
      <c r="O44" s="5" t="s">
        <v>1177</v>
      </c>
      <c r="P44" t="s">
        <v>1178</v>
      </c>
    </row>
    <row r="45" spans="1:16" x14ac:dyDescent="0.3">
      <c r="A45" t="s">
        <v>1179</v>
      </c>
      <c r="B45" t="s">
        <v>1180</v>
      </c>
      <c r="C45" t="s">
        <v>1181</v>
      </c>
      <c r="D45" t="s">
        <v>1182</v>
      </c>
      <c r="E45" t="s">
        <v>1134</v>
      </c>
      <c r="F45">
        <v>950</v>
      </c>
      <c r="G45" t="s">
        <v>1135</v>
      </c>
      <c r="I45" s="2" t="s">
        <v>1183</v>
      </c>
      <c r="J45" s="2">
        <v>203</v>
      </c>
      <c r="K45" s="3" t="s">
        <v>1184</v>
      </c>
      <c r="N45" s="5" t="s">
        <v>1185</v>
      </c>
      <c r="O45" s="5" t="s">
        <v>1186</v>
      </c>
      <c r="P45" t="s">
        <v>1187</v>
      </c>
    </row>
    <row r="46" spans="1:16" x14ac:dyDescent="0.3">
      <c r="A46" t="s">
        <v>1188</v>
      </c>
      <c r="B46" t="s">
        <v>1189</v>
      </c>
      <c r="C46" t="s">
        <v>1190</v>
      </c>
      <c r="D46" t="s">
        <v>1191</v>
      </c>
      <c r="E46" t="s">
        <v>1125</v>
      </c>
      <c r="F46">
        <v>990</v>
      </c>
      <c r="G46" t="s">
        <v>1126</v>
      </c>
      <c r="I46" s="2" t="s">
        <v>1192</v>
      </c>
      <c r="J46" s="2">
        <v>262</v>
      </c>
      <c r="K46" s="3" t="s">
        <v>1193</v>
      </c>
      <c r="N46" s="5" t="s">
        <v>1194</v>
      </c>
      <c r="O46" s="5" t="s">
        <v>1195</v>
      </c>
      <c r="P46" t="s">
        <v>1196</v>
      </c>
    </row>
    <row r="47" spans="1:16" x14ac:dyDescent="0.3">
      <c r="A47" t="s">
        <v>1197</v>
      </c>
      <c r="B47" t="s">
        <v>1198</v>
      </c>
      <c r="C47" t="s">
        <v>1199</v>
      </c>
      <c r="D47" t="s">
        <v>1200</v>
      </c>
      <c r="E47" t="s">
        <v>1136</v>
      </c>
      <c r="F47">
        <v>0</v>
      </c>
      <c r="G47" t="s">
        <v>1137</v>
      </c>
      <c r="I47" s="2" t="s">
        <v>1201</v>
      </c>
      <c r="J47" s="2">
        <v>208</v>
      </c>
      <c r="K47" s="3" t="s">
        <v>1202</v>
      </c>
      <c r="N47" s="5" t="s">
        <v>1203</v>
      </c>
      <c r="O47" s="5" t="s">
        <v>1204</v>
      </c>
      <c r="P47" t="s">
        <v>1205</v>
      </c>
    </row>
    <row r="48" spans="1:16" x14ac:dyDescent="0.3">
      <c r="A48" t="s">
        <v>1206</v>
      </c>
      <c r="B48" t="s">
        <v>1207</v>
      </c>
      <c r="C48" t="s">
        <v>1208</v>
      </c>
      <c r="D48" t="s">
        <v>1209</v>
      </c>
      <c r="E48" t="s">
        <v>874</v>
      </c>
      <c r="F48">
        <v>36</v>
      </c>
      <c r="G48" t="s">
        <v>875</v>
      </c>
      <c r="I48" s="2" t="s">
        <v>1210</v>
      </c>
      <c r="J48" s="2">
        <v>214</v>
      </c>
      <c r="K48" s="3" t="s">
        <v>1211</v>
      </c>
      <c r="N48" s="5" t="s">
        <v>1212</v>
      </c>
      <c r="O48" s="5" t="s">
        <v>1213</v>
      </c>
      <c r="P48" t="s">
        <v>1214</v>
      </c>
    </row>
    <row r="49" spans="1:16" x14ac:dyDescent="0.3">
      <c r="A49" t="s">
        <v>1215</v>
      </c>
      <c r="B49" t="s">
        <v>1216</v>
      </c>
      <c r="C49" t="s">
        <v>1217</v>
      </c>
      <c r="D49" t="s">
        <v>1218</v>
      </c>
      <c r="E49" t="s">
        <v>874</v>
      </c>
      <c r="F49">
        <v>36</v>
      </c>
      <c r="G49" t="s">
        <v>875</v>
      </c>
      <c r="I49" s="2" t="s">
        <v>767</v>
      </c>
      <c r="J49" s="2">
        <v>12</v>
      </c>
      <c r="K49" s="3" t="s">
        <v>768</v>
      </c>
      <c r="N49" s="5" t="s">
        <v>1219</v>
      </c>
      <c r="O49" s="5" t="s">
        <v>1220</v>
      </c>
      <c r="P49" t="s">
        <v>1221</v>
      </c>
    </row>
    <row r="50" spans="1:16" x14ac:dyDescent="0.3">
      <c r="A50" t="s">
        <v>1222</v>
      </c>
      <c r="B50" t="s">
        <v>1223</v>
      </c>
      <c r="C50" t="s">
        <v>1224</v>
      </c>
      <c r="D50" t="s">
        <v>1225</v>
      </c>
      <c r="E50" t="s">
        <v>1145</v>
      </c>
      <c r="F50">
        <v>170</v>
      </c>
      <c r="G50" t="s">
        <v>1146</v>
      </c>
      <c r="I50" s="2" t="s">
        <v>1226</v>
      </c>
      <c r="J50" s="2">
        <v>818</v>
      </c>
      <c r="K50" s="3" t="s">
        <v>1227</v>
      </c>
      <c r="N50" s="5" t="s">
        <v>1228</v>
      </c>
      <c r="O50" s="5" t="s">
        <v>1229</v>
      </c>
      <c r="P50" t="s">
        <v>1230</v>
      </c>
    </row>
    <row r="51" spans="1:16" x14ac:dyDescent="0.3">
      <c r="A51" t="s">
        <v>1231</v>
      </c>
      <c r="B51" t="s">
        <v>1232</v>
      </c>
      <c r="C51" t="s">
        <v>1233</v>
      </c>
      <c r="D51" t="s">
        <v>1234</v>
      </c>
      <c r="E51" t="s">
        <v>1235</v>
      </c>
      <c r="F51">
        <v>174</v>
      </c>
      <c r="G51" t="s">
        <v>1236</v>
      </c>
      <c r="I51" s="2" t="s">
        <v>1237</v>
      </c>
      <c r="J51" s="2">
        <v>232</v>
      </c>
      <c r="K51" s="3" t="s">
        <v>1238</v>
      </c>
      <c r="N51" s="5" t="s">
        <v>1239</v>
      </c>
      <c r="O51" s="5" t="s">
        <v>1240</v>
      </c>
      <c r="P51" t="s">
        <v>1241</v>
      </c>
    </row>
    <row r="52" spans="1:16" x14ac:dyDescent="0.3">
      <c r="A52" t="s">
        <v>1242</v>
      </c>
      <c r="B52" t="s">
        <v>1243</v>
      </c>
      <c r="C52" t="s">
        <v>1244</v>
      </c>
      <c r="D52" t="s">
        <v>1245</v>
      </c>
      <c r="E52" t="s">
        <v>1156</v>
      </c>
      <c r="F52">
        <v>188</v>
      </c>
      <c r="G52" t="s">
        <v>1157</v>
      </c>
      <c r="I52" s="2" t="s">
        <v>1246</v>
      </c>
      <c r="J52" s="2">
        <v>230</v>
      </c>
      <c r="K52" s="3" t="s">
        <v>1247</v>
      </c>
      <c r="N52" s="5" t="s">
        <v>1248</v>
      </c>
      <c r="O52" s="5" t="s">
        <v>1249</v>
      </c>
      <c r="P52" t="s">
        <v>1250</v>
      </c>
    </row>
    <row r="53" spans="1:16" x14ac:dyDescent="0.3">
      <c r="A53" t="s">
        <v>1251</v>
      </c>
      <c r="B53" t="s">
        <v>1252</v>
      </c>
      <c r="C53" t="s">
        <v>1253</v>
      </c>
      <c r="D53" t="s">
        <v>1254</v>
      </c>
      <c r="E53" t="s">
        <v>999</v>
      </c>
      <c r="F53">
        <v>952</v>
      </c>
      <c r="G53" t="s">
        <v>1000</v>
      </c>
      <c r="I53" s="2" t="s">
        <v>740</v>
      </c>
      <c r="J53" s="2">
        <v>978</v>
      </c>
      <c r="K53" s="3" t="s">
        <v>741</v>
      </c>
      <c r="N53" s="5" t="s">
        <v>1255</v>
      </c>
      <c r="O53" s="5" t="s">
        <v>1256</v>
      </c>
      <c r="P53" t="s">
        <v>1257</v>
      </c>
    </row>
    <row r="54" spans="1:16" x14ac:dyDescent="0.3">
      <c r="A54" t="s">
        <v>1258</v>
      </c>
      <c r="B54" t="s">
        <v>1259</v>
      </c>
      <c r="C54" t="s">
        <v>1260</v>
      </c>
      <c r="D54" t="s">
        <v>1261</v>
      </c>
      <c r="E54" t="s">
        <v>1262</v>
      </c>
      <c r="F54">
        <v>191</v>
      </c>
      <c r="G54" t="s">
        <v>1263</v>
      </c>
      <c r="I54" s="2" t="s">
        <v>1264</v>
      </c>
      <c r="J54" s="2">
        <v>242</v>
      </c>
      <c r="K54" s="3" t="s">
        <v>1265</v>
      </c>
      <c r="N54" s="5" t="s">
        <v>1266</v>
      </c>
      <c r="O54" s="5" t="s">
        <v>1267</v>
      </c>
      <c r="P54" t="s">
        <v>1268</v>
      </c>
    </row>
    <row r="55" spans="1:16" x14ac:dyDescent="0.3">
      <c r="A55" t="s">
        <v>1269</v>
      </c>
      <c r="B55" t="s">
        <v>1270</v>
      </c>
      <c r="C55" t="s">
        <v>1271</v>
      </c>
      <c r="D55" t="s">
        <v>1272</v>
      </c>
      <c r="E55" t="s">
        <v>1167</v>
      </c>
      <c r="F55">
        <v>931</v>
      </c>
      <c r="G55" t="s">
        <v>1168</v>
      </c>
      <c r="I55" s="2" t="s">
        <v>1273</v>
      </c>
      <c r="J55" s="2">
        <v>238</v>
      </c>
      <c r="K55" s="3" t="s">
        <v>1274</v>
      </c>
      <c r="N55" s="5" t="s">
        <v>1275</v>
      </c>
      <c r="O55" s="5" t="s">
        <v>1276</v>
      </c>
      <c r="P55" t="s">
        <v>1277</v>
      </c>
    </row>
    <row r="56" spans="1:16" x14ac:dyDescent="0.3">
      <c r="A56" t="s">
        <v>1278</v>
      </c>
      <c r="B56" t="s">
        <v>1279</v>
      </c>
      <c r="C56" t="s">
        <v>1280</v>
      </c>
      <c r="D56" t="s">
        <v>1281</v>
      </c>
      <c r="E56" t="s">
        <v>740</v>
      </c>
      <c r="F56">
        <v>978</v>
      </c>
      <c r="G56" t="s">
        <v>741</v>
      </c>
      <c r="I56" s="2" t="s">
        <v>1282</v>
      </c>
      <c r="J56" s="2">
        <v>826</v>
      </c>
      <c r="K56" s="3" t="s">
        <v>1283</v>
      </c>
      <c r="N56" s="5" t="s">
        <v>1284</v>
      </c>
      <c r="O56" s="5" t="s">
        <v>1285</v>
      </c>
      <c r="P56" t="s">
        <v>1286</v>
      </c>
    </row>
    <row r="57" spans="1:16" x14ac:dyDescent="0.3">
      <c r="A57" t="s">
        <v>1287</v>
      </c>
      <c r="B57" t="s">
        <v>1288</v>
      </c>
      <c r="C57" t="s">
        <v>1289</v>
      </c>
      <c r="D57" t="s">
        <v>1290</v>
      </c>
      <c r="E57" t="s">
        <v>1183</v>
      </c>
      <c r="F57">
        <v>203</v>
      </c>
      <c r="G57" t="s">
        <v>1184</v>
      </c>
      <c r="I57" s="2" t="s">
        <v>1291</v>
      </c>
      <c r="J57" s="2">
        <v>981</v>
      </c>
      <c r="K57" s="3" t="s">
        <v>1292</v>
      </c>
      <c r="N57" s="5" t="s">
        <v>1293</v>
      </c>
      <c r="O57" s="5" t="s">
        <v>1294</v>
      </c>
      <c r="P57" t="s">
        <v>1295</v>
      </c>
    </row>
    <row r="58" spans="1:16" x14ac:dyDescent="0.3">
      <c r="A58" t="s">
        <v>1296</v>
      </c>
      <c r="B58" t="s">
        <v>1297</v>
      </c>
      <c r="C58" t="s">
        <v>1298</v>
      </c>
      <c r="D58" t="s">
        <v>1299</v>
      </c>
      <c r="E58" t="s">
        <v>1105</v>
      </c>
      <c r="F58">
        <v>976</v>
      </c>
      <c r="G58" t="s">
        <v>1106</v>
      </c>
      <c r="I58" s="2" t="s">
        <v>1300</v>
      </c>
      <c r="J58" s="2">
        <v>0</v>
      </c>
      <c r="K58" s="3" t="s">
        <v>1301</v>
      </c>
      <c r="N58" s="5" t="s">
        <v>1302</v>
      </c>
      <c r="O58" s="5" t="s">
        <v>1303</v>
      </c>
      <c r="P58" t="s">
        <v>1304</v>
      </c>
    </row>
    <row r="59" spans="1:16" x14ac:dyDescent="0.3">
      <c r="A59" t="s">
        <v>1305</v>
      </c>
      <c r="B59" t="s">
        <v>1306</v>
      </c>
      <c r="C59" t="s">
        <v>1307</v>
      </c>
      <c r="D59" t="s">
        <v>1308</v>
      </c>
      <c r="E59" t="s">
        <v>1201</v>
      </c>
      <c r="F59">
        <v>208</v>
      </c>
      <c r="G59" t="s">
        <v>1202</v>
      </c>
      <c r="I59" s="2" t="s">
        <v>1309</v>
      </c>
      <c r="J59" s="2">
        <v>936</v>
      </c>
      <c r="K59" s="3" t="s">
        <v>1310</v>
      </c>
      <c r="N59" s="5" t="s">
        <v>1311</v>
      </c>
      <c r="O59" s="5" t="s">
        <v>1312</v>
      </c>
      <c r="P59" t="s">
        <v>1313</v>
      </c>
    </row>
    <row r="60" spans="1:16" x14ac:dyDescent="0.3">
      <c r="A60" t="s">
        <v>1314</v>
      </c>
      <c r="B60" t="s">
        <v>1315</v>
      </c>
      <c r="C60" t="s">
        <v>1316</v>
      </c>
      <c r="D60" t="s">
        <v>1317</v>
      </c>
      <c r="E60" t="s">
        <v>1192</v>
      </c>
      <c r="F60">
        <v>262</v>
      </c>
      <c r="G60" t="s">
        <v>1193</v>
      </c>
      <c r="I60" s="2" t="s">
        <v>1318</v>
      </c>
      <c r="J60" s="2">
        <v>292</v>
      </c>
      <c r="K60" s="3" t="s">
        <v>1319</v>
      </c>
      <c r="N60" s="5" t="s">
        <v>1320</v>
      </c>
      <c r="O60" s="5" t="s">
        <v>1321</v>
      </c>
      <c r="P60" t="s">
        <v>1322</v>
      </c>
    </row>
    <row r="61" spans="1:16" x14ac:dyDescent="0.3">
      <c r="A61" t="s">
        <v>1323</v>
      </c>
      <c r="B61" t="s">
        <v>1324</v>
      </c>
      <c r="C61" t="s">
        <v>1325</v>
      </c>
      <c r="D61" t="s">
        <v>1326</v>
      </c>
      <c r="E61" t="s">
        <v>813</v>
      </c>
      <c r="F61">
        <v>951</v>
      </c>
      <c r="G61" t="s">
        <v>814</v>
      </c>
      <c r="I61" s="2" t="s">
        <v>1327</v>
      </c>
      <c r="J61" s="2">
        <v>270</v>
      </c>
      <c r="K61" s="3" t="s">
        <v>1328</v>
      </c>
      <c r="N61" s="5" t="s">
        <v>1329</v>
      </c>
      <c r="O61" s="5" t="s">
        <v>1330</v>
      </c>
      <c r="P61" t="s">
        <v>1331</v>
      </c>
    </row>
    <row r="62" spans="1:16" x14ac:dyDescent="0.3">
      <c r="A62" t="s">
        <v>1332</v>
      </c>
      <c r="B62" t="s">
        <v>1333</v>
      </c>
      <c r="C62" t="s">
        <v>1334</v>
      </c>
      <c r="D62" t="s">
        <v>1335</v>
      </c>
      <c r="E62" t="s">
        <v>1210</v>
      </c>
      <c r="F62">
        <v>214</v>
      </c>
      <c r="G62" t="s">
        <v>1211</v>
      </c>
      <c r="I62" s="2" t="s">
        <v>1336</v>
      </c>
      <c r="J62" s="2">
        <v>324</v>
      </c>
      <c r="K62" s="3" t="s">
        <v>1337</v>
      </c>
      <c r="N62" s="5" t="s">
        <v>1338</v>
      </c>
      <c r="O62" s="5" t="s">
        <v>1339</v>
      </c>
      <c r="P62" t="s">
        <v>1340</v>
      </c>
    </row>
    <row r="63" spans="1:16" x14ac:dyDescent="0.3">
      <c r="A63" t="s">
        <v>53</v>
      </c>
      <c r="B63" t="s">
        <v>1341</v>
      </c>
      <c r="C63" t="s">
        <v>1342</v>
      </c>
      <c r="D63" t="s">
        <v>1343</v>
      </c>
      <c r="E63" t="s">
        <v>98</v>
      </c>
      <c r="F63">
        <v>840</v>
      </c>
      <c r="G63" t="s">
        <v>711</v>
      </c>
      <c r="I63" s="2" t="s">
        <v>1344</v>
      </c>
      <c r="J63" s="2">
        <v>320</v>
      </c>
      <c r="K63" s="3" t="s">
        <v>1345</v>
      </c>
      <c r="N63" s="5" t="s">
        <v>1346</v>
      </c>
      <c r="O63" s="5" t="s">
        <v>1347</v>
      </c>
      <c r="P63" t="s">
        <v>194</v>
      </c>
    </row>
    <row r="64" spans="1:16" x14ac:dyDescent="0.3">
      <c r="A64" t="s">
        <v>1348</v>
      </c>
      <c r="B64" t="s">
        <v>1349</v>
      </c>
      <c r="C64" t="s">
        <v>1350</v>
      </c>
      <c r="D64" t="s">
        <v>1351</v>
      </c>
      <c r="E64" t="s">
        <v>1226</v>
      </c>
      <c r="F64">
        <v>818</v>
      </c>
      <c r="G64" t="s">
        <v>1227</v>
      </c>
      <c r="I64" s="2" t="s">
        <v>1352</v>
      </c>
      <c r="J64" s="2">
        <v>328</v>
      </c>
      <c r="K64" s="3" t="s">
        <v>1353</v>
      </c>
      <c r="N64" s="5" t="s">
        <v>1354</v>
      </c>
      <c r="O64" s="5" t="s">
        <v>1355</v>
      </c>
      <c r="P64" t="s">
        <v>1356</v>
      </c>
    </row>
    <row r="65" spans="1:16" x14ac:dyDescent="0.3">
      <c r="A65" t="s">
        <v>1357</v>
      </c>
      <c r="B65" t="s">
        <v>1358</v>
      </c>
      <c r="C65" t="s">
        <v>1359</v>
      </c>
      <c r="D65" t="s">
        <v>1360</v>
      </c>
      <c r="E65" t="s">
        <v>98</v>
      </c>
      <c r="F65">
        <v>840</v>
      </c>
      <c r="G65" t="s">
        <v>711</v>
      </c>
      <c r="I65" s="2" t="s">
        <v>1361</v>
      </c>
      <c r="J65" s="2">
        <v>344</v>
      </c>
      <c r="K65" s="3" t="s">
        <v>1362</v>
      </c>
      <c r="N65" s="5" t="s">
        <v>1363</v>
      </c>
      <c r="O65" s="5" t="s">
        <v>1364</v>
      </c>
      <c r="P65" t="s">
        <v>196</v>
      </c>
    </row>
    <row r="66" spans="1:16" x14ac:dyDescent="0.3">
      <c r="A66" t="s">
        <v>1365</v>
      </c>
      <c r="B66" t="s">
        <v>1366</v>
      </c>
      <c r="C66" t="s">
        <v>1367</v>
      </c>
      <c r="D66" t="s">
        <v>1368</v>
      </c>
      <c r="E66" t="s">
        <v>1134</v>
      </c>
      <c r="F66">
        <v>950</v>
      </c>
      <c r="G66" t="s">
        <v>1135</v>
      </c>
      <c r="I66" s="2" t="s">
        <v>1369</v>
      </c>
      <c r="J66" s="2">
        <v>340</v>
      </c>
      <c r="K66" s="3" t="s">
        <v>1370</v>
      </c>
      <c r="N66" s="5" t="s">
        <v>1371</v>
      </c>
      <c r="O66" s="5" t="s">
        <v>1372</v>
      </c>
      <c r="P66" t="s">
        <v>1373</v>
      </c>
    </row>
    <row r="67" spans="1:16" x14ac:dyDescent="0.3">
      <c r="A67" t="s">
        <v>1374</v>
      </c>
      <c r="B67" t="s">
        <v>1375</v>
      </c>
      <c r="C67" t="s">
        <v>1376</v>
      </c>
      <c r="D67" t="s">
        <v>1377</v>
      </c>
      <c r="E67" t="s">
        <v>1237</v>
      </c>
      <c r="F67">
        <v>232</v>
      </c>
      <c r="G67" t="s">
        <v>1238</v>
      </c>
      <c r="I67" s="2" t="s">
        <v>1262</v>
      </c>
      <c r="J67" s="2">
        <v>191</v>
      </c>
      <c r="K67" s="3" t="s">
        <v>1263</v>
      </c>
      <c r="N67" s="5" t="s">
        <v>1378</v>
      </c>
      <c r="O67" s="5" t="s">
        <v>1379</v>
      </c>
      <c r="P67" t="s">
        <v>1380</v>
      </c>
    </row>
    <row r="68" spans="1:16" x14ac:dyDescent="0.3">
      <c r="A68" t="s">
        <v>1381</v>
      </c>
      <c r="B68" t="s">
        <v>1382</v>
      </c>
      <c r="C68" t="s">
        <v>1383</v>
      </c>
      <c r="D68" t="s">
        <v>1384</v>
      </c>
      <c r="E68" t="s">
        <v>740</v>
      </c>
      <c r="F68">
        <v>978</v>
      </c>
      <c r="G68" t="s">
        <v>741</v>
      </c>
      <c r="I68" s="2" t="s">
        <v>1385</v>
      </c>
      <c r="J68" s="2">
        <v>332</v>
      </c>
      <c r="K68" s="3" t="s">
        <v>1386</v>
      </c>
      <c r="N68" s="5" t="s">
        <v>1387</v>
      </c>
      <c r="O68" s="5" t="s">
        <v>1388</v>
      </c>
      <c r="P68" t="s">
        <v>1389</v>
      </c>
    </row>
    <row r="69" spans="1:16" x14ac:dyDescent="0.3">
      <c r="A69" t="s">
        <v>1390</v>
      </c>
      <c r="B69" t="s">
        <v>1391</v>
      </c>
      <c r="C69" t="s">
        <v>1392</v>
      </c>
      <c r="D69" t="s">
        <v>1393</v>
      </c>
      <c r="E69" t="s">
        <v>1394</v>
      </c>
      <c r="F69">
        <v>748</v>
      </c>
      <c r="G69" t="s">
        <v>1395</v>
      </c>
      <c r="I69" s="2" t="s">
        <v>1396</v>
      </c>
      <c r="J69" s="2">
        <v>348</v>
      </c>
      <c r="K69" s="3" t="s">
        <v>1397</v>
      </c>
      <c r="N69" s="5" t="s">
        <v>1398</v>
      </c>
      <c r="O69" s="5" t="s">
        <v>1399</v>
      </c>
      <c r="P69" t="s">
        <v>1400</v>
      </c>
    </row>
    <row r="70" spans="1:16" x14ac:dyDescent="0.3">
      <c r="A70" t="s">
        <v>1401</v>
      </c>
      <c r="B70" t="s">
        <v>1402</v>
      </c>
      <c r="C70" t="s">
        <v>1403</v>
      </c>
      <c r="D70" t="s">
        <v>1404</v>
      </c>
      <c r="E70" t="s">
        <v>1246</v>
      </c>
      <c r="F70">
        <v>230</v>
      </c>
      <c r="G70" t="s">
        <v>1247</v>
      </c>
      <c r="I70" s="2" t="s">
        <v>1405</v>
      </c>
      <c r="J70" s="2">
        <v>360</v>
      </c>
      <c r="K70" s="3" t="s">
        <v>1406</v>
      </c>
      <c r="N70" s="5" t="s">
        <v>1407</v>
      </c>
      <c r="O70" s="5" t="s">
        <v>1408</v>
      </c>
      <c r="P70" t="s">
        <v>1409</v>
      </c>
    </row>
    <row r="71" spans="1:16" x14ac:dyDescent="0.3">
      <c r="A71" t="s">
        <v>1410</v>
      </c>
      <c r="B71" t="s">
        <v>1411</v>
      </c>
      <c r="C71" t="s">
        <v>1412</v>
      </c>
      <c r="D71" t="s">
        <v>1413</v>
      </c>
      <c r="E71" t="s">
        <v>1273</v>
      </c>
      <c r="F71">
        <v>238</v>
      </c>
      <c r="G71" t="s">
        <v>1274</v>
      </c>
      <c r="I71" s="2" t="s">
        <v>1414</v>
      </c>
      <c r="J71" s="2">
        <v>376</v>
      </c>
      <c r="K71" s="3" t="s">
        <v>1415</v>
      </c>
      <c r="N71" s="5" t="s">
        <v>1416</v>
      </c>
      <c r="O71" s="5" t="s">
        <v>1417</v>
      </c>
      <c r="P71" t="s">
        <v>1418</v>
      </c>
    </row>
    <row r="72" spans="1:16" x14ac:dyDescent="0.3">
      <c r="A72" t="s">
        <v>1419</v>
      </c>
      <c r="B72" t="s">
        <v>1420</v>
      </c>
      <c r="C72" t="s">
        <v>1421</v>
      </c>
      <c r="D72" t="s">
        <v>1422</v>
      </c>
      <c r="E72" t="s">
        <v>1201</v>
      </c>
      <c r="F72">
        <v>208</v>
      </c>
      <c r="G72" t="s">
        <v>1202</v>
      </c>
      <c r="I72" s="2" t="s">
        <v>1423</v>
      </c>
      <c r="J72" s="2">
        <v>0</v>
      </c>
      <c r="K72" s="3" t="s">
        <v>1424</v>
      </c>
      <c r="N72" s="5" t="s">
        <v>1425</v>
      </c>
      <c r="O72" s="5" t="s">
        <v>1426</v>
      </c>
      <c r="P72" t="s">
        <v>199</v>
      </c>
    </row>
    <row r="73" spans="1:16" x14ac:dyDescent="0.3">
      <c r="A73" t="s">
        <v>1427</v>
      </c>
      <c r="B73" t="s">
        <v>1428</v>
      </c>
      <c r="C73" t="s">
        <v>1429</v>
      </c>
      <c r="D73" t="s">
        <v>1430</v>
      </c>
      <c r="E73" t="s">
        <v>1264</v>
      </c>
      <c r="F73">
        <v>242</v>
      </c>
      <c r="G73" t="s">
        <v>1265</v>
      </c>
      <c r="I73" s="2" t="s">
        <v>1431</v>
      </c>
      <c r="J73" s="2">
        <v>356</v>
      </c>
      <c r="K73" s="3" t="s">
        <v>1432</v>
      </c>
      <c r="N73" s="5" t="s">
        <v>1433</v>
      </c>
      <c r="O73" s="5" t="s">
        <v>1434</v>
      </c>
      <c r="P73" t="s">
        <v>197</v>
      </c>
    </row>
    <row r="74" spans="1:16" x14ac:dyDescent="0.3">
      <c r="A74" t="s">
        <v>1435</v>
      </c>
      <c r="B74" t="s">
        <v>1436</v>
      </c>
      <c r="C74" t="s">
        <v>1437</v>
      </c>
      <c r="D74" t="s">
        <v>1438</v>
      </c>
      <c r="E74" t="s">
        <v>740</v>
      </c>
      <c r="F74">
        <v>978</v>
      </c>
      <c r="G74" t="s">
        <v>741</v>
      </c>
      <c r="I74" s="2" t="s">
        <v>1439</v>
      </c>
      <c r="J74" s="2">
        <v>368</v>
      </c>
      <c r="K74" s="3" t="s">
        <v>1440</v>
      </c>
      <c r="N74" s="5" t="s">
        <v>1441</v>
      </c>
      <c r="O74" s="5" t="s">
        <v>1442</v>
      </c>
      <c r="P74" s="5" t="s">
        <v>1443</v>
      </c>
    </row>
    <row r="75" spans="1:16" x14ac:dyDescent="0.3">
      <c r="A75" t="s">
        <v>1444</v>
      </c>
      <c r="B75" t="s">
        <v>1445</v>
      </c>
      <c r="C75" t="s">
        <v>1446</v>
      </c>
      <c r="D75" t="s">
        <v>1447</v>
      </c>
      <c r="E75" t="s">
        <v>740</v>
      </c>
      <c r="F75">
        <v>978</v>
      </c>
      <c r="G75" t="s">
        <v>741</v>
      </c>
      <c r="I75" s="2" t="s">
        <v>1448</v>
      </c>
      <c r="J75" s="2">
        <v>364</v>
      </c>
      <c r="K75" s="3" t="s">
        <v>1449</v>
      </c>
    </row>
    <row r="76" spans="1:16" x14ac:dyDescent="0.3">
      <c r="A76" t="s">
        <v>1450</v>
      </c>
      <c r="B76" t="s">
        <v>1451</v>
      </c>
      <c r="C76" t="s">
        <v>1452</v>
      </c>
      <c r="D76" t="s">
        <v>1453</v>
      </c>
      <c r="E76" t="s">
        <v>740</v>
      </c>
      <c r="F76">
        <v>978</v>
      </c>
      <c r="G76" t="s">
        <v>741</v>
      </c>
      <c r="I76" s="2" t="s">
        <v>1454</v>
      </c>
      <c r="J76" s="2">
        <v>352</v>
      </c>
      <c r="K76" s="3" t="s">
        <v>1455</v>
      </c>
    </row>
    <row r="77" spans="1:16" x14ac:dyDescent="0.3">
      <c r="A77" t="s">
        <v>1456</v>
      </c>
      <c r="B77" t="s">
        <v>1457</v>
      </c>
      <c r="C77" t="s">
        <v>1458</v>
      </c>
      <c r="D77" t="s">
        <v>1459</v>
      </c>
      <c r="E77" t="s">
        <v>740</v>
      </c>
      <c r="F77">
        <v>978</v>
      </c>
      <c r="G77" t="s">
        <v>741</v>
      </c>
      <c r="I77" s="2" t="s">
        <v>1460</v>
      </c>
      <c r="J77" s="2">
        <v>0</v>
      </c>
      <c r="K77" s="3" t="s">
        <v>1461</v>
      </c>
    </row>
    <row r="78" spans="1:16" x14ac:dyDescent="0.3">
      <c r="A78" t="s">
        <v>1462</v>
      </c>
      <c r="B78" t="s">
        <v>1463</v>
      </c>
      <c r="C78" t="s">
        <v>1464</v>
      </c>
      <c r="D78" t="s">
        <v>1465</v>
      </c>
      <c r="E78" t="s">
        <v>740</v>
      </c>
      <c r="F78">
        <v>978</v>
      </c>
      <c r="G78" t="s">
        <v>741</v>
      </c>
      <c r="I78" s="2" t="s">
        <v>1466</v>
      </c>
      <c r="J78" s="2">
        <v>388</v>
      </c>
      <c r="K78" s="3" t="s">
        <v>1467</v>
      </c>
    </row>
    <row r="79" spans="1:16" x14ac:dyDescent="0.3">
      <c r="A79" t="s">
        <v>1468</v>
      </c>
      <c r="B79" t="s">
        <v>1469</v>
      </c>
      <c r="C79" t="s">
        <v>1470</v>
      </c>
      <c r="D79" t="s">
        <v>1471</v>
      </c>
      <c r="E79" t="s">
        <v>1134</v>
      </c>
      <c r="F79">
        <v>950</v>
      </c>
      <c r="G79" t="s">
        <v>1135</v>
      </c>
      <c r="I79" s="2" t="s">
        <v>1472</v>
      </c>
      <c r="J79" s="2">
        <v>400</v>
      </c>
      <c r="K79" s="3" t="s">
        <v>1473</v>
      </c>
    </row>
    <row r="80" spans="1:16" x14ac:dyDescent="0.3">
      <c r="A80" t="s">
        <v>1474</v>
      </c>
      <c r="B80" t="s">
        <v>1475</v>
      </c>
      <c r="C80" t="s">
        <v>1476</v>
      </c>
      <c r="D80" t="s">
        <v>1477</v>
      </c>
      <c r="E80" t="s">
        <v>1327</v>
      </c>
      <c r="F80">
        <v>270</v>
      </c>
      <c r="G80" t="s">
        <v>1328</v>
      </c>
      <c r="I80" s="2" t="s">
        <v>1478</v>
      </c>
      <c r="J80" s="2">
        <v>392</v>
      </c>
      <c r="K80" s="3" t="s">
        <v>1479</v>
      </c>
    </row>
    <row r="81" spans="1:11" x14ac:dyDescent="0.3">
      <c r="A81" t="s">
        <v>1480</v>
      </c>
      <c r="B81" t="s">
        <v>1481</v>
      </c>
      <c r="C81" t="s">
        <v>1482</v>
      </c>
      <c r="D81" t="s">
        <v>1483</v>
      </c>
      <c r="E81" t="s">
        <v>1291</v>
      </c>
      <c r="F81">
        <v>981</v>
      </c>
      <c r="G81" t="s">
        <v>1292</v>
      </c>
      <c r="I81" s="2" t="s">
        <v>1484</v>
      </c>
      <c r="J81" s="2">
        <v>404</v>
      </c>
      <c r="K81" s="3" t="s">
        <v>1485</v>
      </c>
    </row>
    <row r="82" spans="1:11" x14ac:dyDescent="0.3">
      <c r="A82" t="s">
        <v>1486</v>
      </c>
      <c r="B82" t="s">
        <v>1487</v>
      </c>
      <c r="C82" t="s">
        <v>1488</v>
      </c>
      <c r="D82" t="s">
        <v>1489</v>
      </c>
      <c r="E82" t="s">
        <v>740</v>
      </c>
      <c r="F82">
        <v>978</v>
      </c>
      <c r="G82" t="s">
        <v>741</v>
      </c>
      <c r="I82" s="2" t="s">
        <v>1490</v>
      </c>
      <c r="J82" s="2">
        <v>417</v>
      </c>
      <c r="K82" s="3" t="s">
        <v>1491</v>
      </c>
    </row>
    <row r="83" spans="1:11" x14ac:dyDescent="0.3">
      <c r="A83" t="s">
        <v>1492</v>
      </c>
      <c r="B83" t="s">
        <v>1493</v>
      </c>
      <c r="C83" t="s">
        <v>1494</v>
      </c>
      <c r="D83" t="s">
        <v>1495</v>
      </c>
      <c r="E83" t="s">
        <v>1309</v>
      </c>
      <c r="F83">
        <v>936</v>
      </c>
      <c r="G83" t="s">
        <v>1310</v>
      </c>
      <c r="I83" s="2" t="s">
        <v>1123</v>
      </c>
      <c r="J83" s="2">
        <v>116</v>
      </c>
      <c r="K83" s="3" t="s">
        <v>1124</v>
      </c>
    </row>
    <row r="84" spans="1:11" x14ac:dyDescent="0.3">
      <c r="A84" t="s">
        <v>1496</v>
      </c>
      <c r="B84" t="s">
        <v>1497</v>
      </c>
      <c r="C84" t="s">
        <v>1498</v>
      </c>
      <c r="D84" t="s">
        <v>1499</v>
      </c>
      <c r="E84" t="s">
        <v>1318</v>
      </c>
      <c r="F84">
        <v>292</v>
      </c>
      <c r="G84" t="s">
        <v>1319</v>
      </c>
      <c r="I84" s="2" t="s">
        <v>1235</v>
      </c>
      <c r="J84" s="2">
        <v>174</v>
      </c>
      <c r="K84" s="3" t="s">
        <v>1236</v>
      </c>
    </row>
    <row r="85" spans="1:11" x14ac:dyDescent="0.3">
      <c r="A85" t="s">
        <v>1500</v>
      </c>
      <c r="B85" t="s">
        <v>1501</v>
      </c>
      <c r="C85" t="s">
        <v>1502</v>
      </c>
      <c r="D85" t="s">
        <v>1503</v>
      </c>
      <c r="E85" t="s">
        <v>740</v>
      </c>
      <c r="F85">
        <v>978</v>
      </c>
      <c r="G85" t="s">
        <v>741</v>
      </c>
      <c r="I85" s="2" t="s">
        <v>1504</v>
      </c>
      <c r="J85" s="2">
        <v>408</v>
      </c>
      <c r="K85" s="3" t="s">
        <v>1505</v>
      </c>
    </row>
    <row r="86" spans="1:11" x14ac:dyDescent="0.3">
      <c r="A86" t="s">
        <v>1506</v>
      </c>
      <c r="B86" t="s">
        <v>1507</v>
      </c>
      <c r="C86" t="s">
        <v>1508</v>
      </c>
      <c r="D86" t="s">
        <v>1509</v>
      </c>
      <c r="E86" t="s">
        <v>1201</v>
      </c>
      <c r="F86">
        <v>208</v>
      </c>
      <c r="G86" t="s">
        <v>1202</v>
      </c>
      <c r="I86" s="2" t="s">
        <v>1510</v>
      </c>
      <c r="J86" s="2">
        <v>410</v>
      </c>
      <c r="K86" s="3" t="s">
        <v>1511</v>
      </c>
    </row>
    <row r="87" spans="1:11" x14ac:dyDescent="0.3">
      <c r="A87" t="s">
        <v>1512</v>
      </c>
      <c r="B87" t="s">
        <v>1513</v>
      </c>
      <c r="C87" t="s">
        <v>1514</v>
      </c>
      <c r="D87" t="s">
        <v>1515</v>
      </c>
      <c r="E87" t="s">
        <v>813</v>
      </c>
      <c r="F87">
        <v>951</v>
      </c>
      <c r="G87" t="s">
        <v>814</v>
      </c>
      <c r="I87" s="2" t="s">
        <v>1516</v>
      </c>
      <c r="J87" s="2">
        <v>414</v>
      </c>
      <c r="K87" s="3" t="s">
        <v>1517</v>
      </c>
    </row>
    <row r="88" spans="1:11" x14ac:dyDescent="0.3">
      <c r="A88" t="s">
        <v>1518</v>
      </c>
      <c r="B88" t="s">
        <v>1519</v>
      </c>
      <c r="C88" t="s">
        <v>1520</v>
      </c>
      <c r="D88" t="s">
        <v>1521</v>
      </c>
      <c r="E88" t="s">
        <v>740</v>
      </c>
      <c r="F88">
        <v>978</v>
      </c>
      <c r="G88" t="s">
        <v>741</v>
      </c>
      <c r="I88" s="2" t="s">
        <v>1165</v>
      </c>
      <c r="J88" s="2">
        <v>136</v>
      </c>
      <c r="K88" s="3" t="s">
        <v>1166</v>
      </c>
    </row>
    <row r="89" spans="1:11" x14ac:dyDescent="0.3">
      <c r="A89" t="s">
        <v>1522</v>
      </c>
      <c r="B89" t="s">
        <v>1523</v>
      </c>
      <c r="C89" t="s">
        <v>1524</v>
      </c>
      <c r="D89" t="s">
        <v>1525</v>
      </c>
      <c r="E89" t="s">
        <v>98</v>
      </c>
      <c r="F89">
        <v>840</v>
      </c>
      <c r="G89" t="s">
        <v>711</v>
      </c>
      <c r="I89" s="2" t="s">
        <v>1526</v>
      </c>
      <c r="J89" s="2">
        <v>398</v>
      </c>
      <c r="K89" s="3" t="s">
        <v>1527</v>
      </c>
    </row>
    <row r="90" spans="1:11" x14ac:dyDescent="0.3">
      <c r="A90" t="s">
        <v>1528</v>
      </c>
      <c r="B90" t="s">
        <v>1529</v>
      </c>
      <c r="C90" t="s">
        <v>1530</v>
      </c>
      <c r="D90" t="s">
        <v>1531</v>
      </c>
      <c r="E90" t="s">
        <v>1344</v>
      </c>
      <c r="F90">
        <v>320</v>
      </c>
      <c r="G90" t="s">
        <v>1345</v>
      </c>
      <c r="I90" s="2" t="s">
        <v>1532</v>
      </c>
      <c r="J90" s="2">
        <v>418</v>
      </c>
      <c r="K90" s="3" t="s">
        <v>1533</v>
      </c>
    </row>
    <row r="91" spans="1:11" x14ac:dyDescent="0.3">
      <c r="A91" t="s">
        <v>1534</v>
      </c>
      <c r="B91" t="s">
        <v>1535</v>
      </c>
      <c r="C91" t="s">
        <v>1536</v>
      </c>
      <c r="D91" t="s">
        <v>1537</v>
      </c>
      <c r="E91" t="s">
        <v>1300</v>
      </c>
      <c r="F91">
        <v>0</v>
      </c>
      <c r="G91" t="s">
        <v>1301</v>
      </c>
      <c r="I91" s="2" t="s">
        <v>1538</v>
      </c>
      <c r="J91" s="2">
        <v>422</v>
      </c>
      <c r="K91" s="3" t="s">
        <v>1539</v>
      </c>
    </row>
    <row r="92" spans="1:11" x14ac:dyDescent="0.3">
      <c r="A92" t="s">
        <v>1540</v>
      </c>
      <c r="B92" t="s">
        <v>1541</v>
      </c>
      <c r="C92" t="s">
        <v>1542</v>
      </c>
      <c r="D92" t="s">
        <v>1543</v>
      </c>
      <c r="E92" t="s">
        <v>1336</v>
      </c>
      <c r="F92">
        <v>324</v>
      </c>
      <c r="G92" t="s">
        <v>1337</v>
      </c>
      <c r="I92" s="2" t="s">
        <v>1544</v>
      </c>
      <c r="J92" s="2">
        <v>144</v>
      </c>
      <c r="K92" s="3" t="s">
        <v>1545</v>
      </c>
    </row>
    <row r="93" spans="1:11" x14ac:dyDescent="0.3">
      <c r="A93" t="s">
        <v>1546</v>
      </c>
      <c r="B93" t="s">
        <v>1547</v>
      </c>
      <c r="C93" t="s">
        <v>1548</v>
      </c>
      <c r="D93" t="s">
        <v>1549</v>
      </c>
      <c r="E93" t="s">
        <v>999</v>
      </c>
      <c r="F93">
        <v>952</v>
      </c>
      <c r="G93" t="s">
        <v>1000</v>
      </c>
      <c r="I93" s="2" t="s">
        <v>1550</v>
      </c>
      <c r="J93" s="2">
        <v>430</v>
      </c>
      <c r="K93" s="3" t="s">
        <v>1551</v>
      </c>
    </row>
    <row r="94" spans="1:11" x14ac:dyDescent="0.3">
      <c r="A94" t="s">
        <v>1552</v>
      </c>
      <c r="B94" t="s">
        <v>1553</v>
      </c>
      <c r="C94" t="s">
        <v>1554</v>
      </c>
      <c r="D94" t="s">
        <v>1555</v>
      </c>
      <c r="E94" t="s">
        <v>1352</v>
      </c>
      <c r="F94">
        <v>328</v>
      </c>
      <c r="G94" t="s">
        <v>1353</v>
      </c>
      <c r="I94" s="2" t="s">
        <v>1556</v>
      </c>
      <c r="J94" s="2">
        <v>426</v>
      </c>
      <c r="K94" s="3" t="s">
        <v>1557</v>
      </c>
    </row>
    <row r="95" spans="1:11" x14ac:dyDescent="0.3">
      <c r="A95" t="s">
        <v>1558</v>
      </c>
      <c r="B95" t="s">
        <v>1559</v>
      </c>
      <c r="C95" t="s">
        <v>1560</v>
      </c>
      <c r="D95" t="s">
        <v>1561</v>
      </c>
      <c r="E95" t="s">
        <v>1385</v>
      </c>
      <c r="F95">
        <v>332</v>
      </c>
      <c r="G95" t="s">
        <v>1386</v>
      </c>
      <c r="I95" s="2" t="s">
        <v>1562</v>
      </c>
      <c r="J95" s="2">
        <v>434</v>
      </c>
      <c r="K95" s="3" t="s">
        <v>1563</v>
      </c>
    </row>
    <row r="96" spans="1:11" x14ac:dyDescent="0.3">
      <c r="A96" t="s">
        <v>1564</v>
      </c>
      <c r="B96" t="s">
        <v>1565</v>
      </c>
      <c r="C96" t="s">
        <v>1566</v>
      </c>
      <c r="D96" t="s">
        <v>1567</v>
      </c>
      <c r="I96" s="2" t="s">
        <v>1568</v>
      </c>
      <c r="J96" s="2">
        <v>504</v>
      </c>
      <c r="K96" s="3" t="s">
        <v>1569</v>
      </c>
    </row>
    <row r="97" spans="1:11" x14ac:dyDescent="0.3">
      <c r="A97" t="s">
        <v>1570</v>
      </c>
      <c r="B97" t="s">
        <v>1571</v>
      </c>
      <c r="C97" t="s">
        <v>1572</v>
      </c>
      <c r="D97" t="s">
        <v>1573</v>
      </c>
      <c r="E97" t="s">
        <v>1369</v>
      </c>
      <c r="F97">
        <v>340</v>
      </c>
      <c r="G97" t="s">
        <v>1370</v>
      </c>
      <c r="I97" s="2" t="s">
        <v>1574</v>
      </c>
      <c r="J97" s="2">
        <v>498</v>
      </c>
      <c r="K97" s="3" t="s">
        <v>1575</v>
      </c>
    </row>
    <row r="98" spans="1:11" x14ac:dyDescent="0.3">
      <c r="A98" t="s">
        <v>1576</v>
      </c>
      <c r="B98" t="s">
        <v>1577</v>
      </c>
      <c r="C98" t="s">
        <v>1578</v>
      </c>
      <c r="D98" t="s">
        <v>1579</v>
      </c>
      <c r="E98" t="s">
        <v>1361</v>
      </c>
      <c r="F98">
        <v>344</v>
      </c>
      <c r="G98" t="s">
        <v>1362</v>
      </c>
      <c r="I98" s="2" t="s">
        <v>1580</v>
      </c>
      <c r="J98" s="2">
        <v>969</v>
      </c>
      <c r="K98" s="3" t="s">
        <v>1581</v>
      </c>
    </row>
    <row r="99" spans="1:11" x14ac:dyDescent="0.3">
      <c r="A99" t="s">
        <v>1582</v>
      </c>
      <c r="B99" t="s">
        <v>1583</v>
      </c>
      <c r="C99" t="s">
        <v>1584</v>
      </c>
      <c r="D99" t="s">
        <v>1585</v>
      </c>
      <c r="E99" t="s">
        <v>1396</v>
      </c>
      <c r="F99">
        <v>348</v>
      </c>
      <c r="G99" t="s">
        <v>1397</v>
      </c>
      <c r="I99" s="2" t="s">
        <v>1586</v>
      </c>
      <c r="J99" s="2">
        <v>807</v>
      </c>
      <c r="K99" s="3" t="s">
        <v>1587</v>
      </c>
    </row>
    <row r="100" spans="1:11" x14ac:dyDescent="0.3">
      <c r="A100" t="s">
        <v>1588</v>
      </c>
      <c r="B100" t="s">
        <v>1589</v>
      </c>
      <c r="C100" t="s">
        <v>1590</v>
      </c>
      <c r="D100" t="s">
        <v>1591</v>
      </c>
      <c r="E100" t="s">
        <v>1454</v>
      </c>
      <c r="F100">
        <v>352</v>
      </c>
      <c r="G100" t="s">
        <v>1455</v>
      </c>
      <c r="I100" s="2" t="s">
        <v>1592</v>
      </c>
      <c r="J100" s="2">
        <v>104</v>
      </c>
      <c r="K100" s="3" t="s">
        <v>1593</v>
      </c>
    </row>
    <row r="101" spans="1:11" x14ac:dyDescent="0.3">
      <c r="A101" t="s">
        <v>1594</v>
      </c>
      <c r="B101" t="s">
        <v>1595</v>
      </c>
      <c r="C101" t="s">
        <v>1596</v>
      </c>
      <c r="D101" t="s">
        <v>1597</v>
      </c>
      <c r="E101" t="s">
        <v>1431</v>
      </c>
      <c r="F101">
        <v>356</v>
      </c>
      <c r="G101" t="s">
        <v>1432</v>
      </c>
      <c r="I101" s="2" t="s">
        <v>1598</v>
      </c>
      <c r="J101" s="2">
        <v>496</v>
      </c>
      <c r="K101" s="3" t="s">
        <v>1599</v>
      </c>
    </row>
    <row r="102" spans="1:11" x14ac:dyDescent="0.3">
      <c r="A102" t="s">
        <v>1600</v>
      </c>
      <c r="B102" t="s">
        <v>1601</v>
      </c>
      <c r="C102" t="s">
        <v>1602</v>
      </c>
      <c r="D102" t="s">
        <v>1603</v>
      </c>
      <c r="E102" t="s">
        <v>1405</v>
      </c>
      <c r="F102">
        <v>360</v>
      </c>
      <c r="G102" t="s">
        <v>1406</v>
      </c>
      <c r="I102" s="2" t="s">
        <v>1604</v>
      </c>
      <c r="J102" s="2">
        <v>446</v>
      </c>
      <c r="K102" s="3" t="s">
        <v>1605</v>
      </c>
    </row>
    <row r="103" spans="1:11" x14ac:dyDescent="0.3">
      <c r="A103" t="s">
        <v>1606</v>
      </c>
      <c r="B103" t="s">
        <v>1607</v>
      </c>
      <c r="C103" t="s">
        <v>1608</v>
      </c>
      <c r="D103" t="s">
        <v>1609</v>
      </c>
      <c r="E103" t="s">
        <v>1448</v>
      </c>
      <c r="F103">
        <v>364</v>
      </c>
      <c r="G103" t="s">
        <v>1449</v>
      </c>
      <c r="I103" s="2" t="s">
        <v>1610</v>
      </c>
      <c r="J103" s="2">
        <v>478</v>
      </c>
      <c r="K103" s="3" t="s">
        <v>1611</v>
      </c>
    </row>
    <row r="104" spans="1:11" x14ac:dyDescent="0.3">
      <c r="A104" t="s">
        <v>1612</v>
      </c>
      <c r="B104" t="s">
        <v>1613</v>
      </c>
      <c r="C104" t="s">
        <v>1614</v>
      </c>
      <c r="D104" t="s">
        <v>1615</v>
      </c>
      <c r="E104" t="s">
        <v>1439</v>
      </c>
      <c r="F104">
        <v>368</v>
      </c>
      <c r="G104" t="s">
        <v>1440</v>
      </c>
      <c r="I104" s="2" t="s">
        <v>1616</v>
      </c>
      <c r="J104" s="2">
        <v>480</v>
      </c>
      <c r="K104" s="3" t="s">
        <v>1617</v>
      </c>
    </row>
    <row r="105" spans="1:11" x14ac:dyDescent="0.3">
      <c r="A105" t="s">
        <v>1618</v>
      </c>
      <c r="B105" t="s">
        <v>1619</v>
      </c>
      <c r="C105" t="s">
        <v>1620</v>
      </c>
      <c r="D105" t="s">
        <v>1621</v>
      </c>
      <c r="E105" t="s">
        <v>740</v>
      </c>
      <c r="F105">
        <v>978</v>
      </c>
      <c r="G105" t="s">
        <v>741</v>
      </c>
      <c r="I105" s="2" t="s">
        <v>1622</v>
      </c>
      <c r="J105" s="2">
        <v>462</v>
      </c>
      <c r="K105" s="3" t="s">
        <v>1623</v>
      </c>
    </row>
    <row r="106" spans="1:11" x14ac:dyDescent="0.3">
      <c r="A106" t="s">
        <v>1624</v>
      </c>
      <c r="B106" t="s">
        <v>1625</v>
      </c>
      <c r="C106" t="s">
        <v>1626</v>
      </c>
      <c r="D106" t="s">
        <v>1627</v>
      </c>
      <c r="E106" t="s">
        <v>1423</v>
      </c>
      <c r="F106">
        <v>0</v>
      </c>
      <c r="G106" t="s">
        <v>1424</v>
      </c>
      <c r="I106" s="2" t="s">
        <v>1628</v>
      </c>
      <c r="J106" s="2">
        <v>454</v>
      </c>
      <c r="K106" s="3" t="s">
        <v>1629</v>
      </c>
    </row>
    <row r="107" spans="1:11" x14ac:dyDescent="0.3">
      <c r="A107" t="s">
        <v>1630</v>
      </c>
      <c r="B107" t="s">
        <v>1631</v>
      </c>
      <c r="C107" t="s">
        <v>1632</v>
      </c>
      <c r="D107" t="s">
        <v>1633</v>
      </c>
      <c r="E107" t="s">
        <v>1414</v>
      </c>
      <c r="F107">
        <v>376</v>
      </c>
      <c r="G107" t="s">
        <v>1415</v>
      </c>
      <c r="I107" s="2" t="s">
        <v>1634</v>
      </c>
      <c r="J107" s="2">
        <v>484</v>
      </c>
      <c r="K107" s="3" t="s">
        <v>1635</v>
      </c>
    </row>
    <row r="108" spans="1:11" x14ac:dyDescent="0.3">
      <c r="A108" t="s">
        <v>1636</v>
      </c>
      <c r="B108" t="s">
        <v>1637</v>
      </c>
      <c r="C108" t="s">
        <v>1638</v>
      </c>
      <c r="D108" t="s">
        <v>1639</v>
      </c>
      <c r="E108" t="s">
        <v>740</v>
      </c>
      <c r="F108">
        <v>978</v>
      </c>
      <c r="G108" t="s">
        <v>741</v>
      </c>
      <c r="I108" s="2" t="s">
        <v>1640</v>
      </c>
      <c r="J108" s="2">
        <v>458</v>
      </c>
      <c r="K108" s="3" t="s">
        <v>1641</v>
      </c>
    </row>
    <row r="109" spans="1:11" x14ac:dyDescent="0.3">
      <c r="A109" t="s">
        <v>1642</v>
      </c>
      <c r="B109" t="s">
        <v>1643</v>
      </c>
      <c r="C109" t="s">
        <v>1644</v>
      </c>
      <c r="D109" t="s">
        <v>1645</v>
      </c>
      <c r="E109" t="s">
        <v>1466</v>
      </c>
      <c r="F109">
        <v>388</v>
      </c>
      <c r="G109" t="s">
        <v>1467</v>
      </c>
      <c r="I109" s="2" t="s">
        <v>1646</v>
      </c>
      <c r="J109" s="2">
        <v>943</v>
      </c>
      <c r="K109" s="3" t="s">
        <v>1647</v>
      </c>
    </row>
    <row r="110" spans="1:11" x14ac:dyDescent="0.3">
      <c r="A110" t="s">
        <v>1648</v>
      </c>
      <c r="B110" t="s">
        <v>1649</v>
      </c>
      <c r="C110" t="s">
        <v>1650</v>
      </c>
      <c r="D110" t="s">
        <v>1651</v>
      </c>
      <c r="E110" t="s">
        <v>1478</v>
      </c>
      <c r="F110">
        <v>392</v>
      </c>
      <c r="G110" t="s">
        <v>1479</v>
      </c>
      <c r="I110" s="2" t="s">
        <v>1652</v>
      </c>
      <c r="J110" s="2">
        <v>516</v>
      </c>
      <c r="K110" s="3" t="s">
        <v>1653</v>
      </c>
    </row>
    <row r="111" spans="1:11" x14ac:dyDescent="0.3">
      <c r="A111" t="s">
        <v>1654</v>
      </c>
      <c r="B111" t="s">
        <v>1655</v>
      </c>
      <c r="C111" t="s">
        <v>1656</v>
      </c>
      <c r="D111" t="s">
        <v>1657</v>
      </c>
      <c r="E111" t="s">
        <v>1460</v>
      </c>
      <c r="F111">
        <v>0</v>
      </c>
      <c r="G111" t="s">
        <v>1461</v>
      </c>
      <c r="I111" s="2" t="s">
        <v>1658</v>
      </c>
      <c r="J111" s="2">
        <v>566</v>
      </c>
      <c r="K111" s="3" t="s">
        <v>1659</v>
      </c>
    </row>
    <row r="112" spans="1:11" x14ac:dyDescent="0.3">
      <c r="A112" t="s">
        <v>1660</v>
      </c>
      <c r="B112" t="s">
        <v>1661</v>
      </c>
      <c r="C112" t="s">
        <v>1662</v>
      </c>
      <c r="D112" t="s">
        <v>1663</v>
      </c>
      <c r="E112" t="s">
        <v>1472</v>
      </c>
      <c r="F112">
        <v>400</v>
      </c>
      <c r="G112" t="s">
        <v>1473</v>
      </c>
      <c r="I112" s="2" t="s">
        <v>1664</v>
      </c>
      <c r="J112" s="2">
        <v>558</v>
      </c>
      <c r="K112" s="3" t="s">
        <v>1665</v>
      </c>
    </row>
    <row r="113" spans="1:11" x14ac:dyDescent="0.3">
      <c r="A113" t="s">
        <v>1666</v>
      </c>
      <c r="B113" t="s">
        <v>1667</v>
      </c>
      <c r="C113" t="s">
        <v>1668</v>
      </c>
      <c r="D113" t="s">
        <v>1669</v>
      </c>
      <c r="E113" t="s">
        <v>1526</v>
      </c>
      <c r="F113">
        <v>398</v>
      </c>
      <c r="G113" t="s">
        <v>1527</v>
      </c>
      <c r="I113" s="2" t="s">
        <v>1670</v>
      </c>
      <c r="J113" s="2">
        <v>578</v>
      </c>
      <c r="K113" s="3" t="s">
        <v>1671</v>
      </c>
    </row>
    <row r="114" spans="1:11" x14ac:dyDescent="0.3">
      <c r="A114" t="s">
        <v>1672</v>
      </c>
      <c r="B114" t="s">
        <v>1673</v>
      </c>
      <c r="C114" t="s">
        <v>1674</v>
      </c>
      <c r="D114" t="s">
        <v>1675</v>
      </c>
      <c r="E114" t="s">
        <v>1484</v>
      </c>
      <c r="F114">
        <v>404</v>
      </c>
      <c r="G114" t="s">
        <v>1485</v>
      </c>
      <c r="I114" s="2" t="s">
        <v>1676</v>
      </c>
      <c r="J114" s="2">
        <v>524</v>
      </c>
      <c r="K114" s="3" t="s">
        <v>1677</v>
      </c>
    </row>
    <row r="115" spans="1:11" x14ac:dyDescent="0.3">
      <c r="A115" t="s">
        <v>1678</v>
      </c>
      <c r="B115" t="s">
        <v>1679</v>
      </c>
      <c r="C115" t="s">
        <v>1680</v>
      </c>
      <c r="D115" t="s">
        <v>1681</v>
      </c>
      <c r="I115" s="2" t="s">
        <v>1682</v>
      </c>
      <c r="J115" s="2">
        <v>554</v>
      </c>
      <c r="K115" s="3" t="s">
        <v>1683</v>
      </c>
    </row>
    <row r="116" spans="1:11" x14ac:dyDescent="0.3">
      <c r="A116" t="s">
        <v>1684</v>
      </c>
      <c r="B116" t="s">
        <v>1685</v>
      </c>
      <c r="C116" t="s">
        <v>1686</v>
      </c>
      <c r="D116" t="s">
        <v>1687</v>
      </c>
      <c r="E116" t="s">
        <v>1504</v>
      </c>
      <c r="F116">
        <v>408</v>
      </c>
      <c r="G116" t="s">
        <v>1505</v>
      </c>
      <c r="I116" s="2" t="s">
        <v>1688</v>
      </c>
      <c r="J116" s="2">
        <v>512</v>
      </c>
      <c r="K116" s="3" t="s">
        <v>1689</v>
      </c>
    </row>
    <row r="117" spans="1:11" x14ac:dyDescent="0.3">
      <c r="A117" t="s">
        <v>1690</v>
      </c>
      <c r="B117" t="s">
        <v>1691</v>
      </c>
      <c r="C117" t="s">
        <v>1692</v>
      </c>
      <c r="D117" t="s">
        <v>1693</v>
      </c>
      <c r="E117" t="s">
        <v>1510</v>
      </c>
      <c r="F117">
        <v>410</v>
      </c>
      <c r="G117" t="s">
        <v>1511</v>
      </c>
      <c r="I117" s="2" t="s">
        <v>1694</v>
      </c>
      <c r="J117" s="2">
        <v>590</v>
      </c>
      <c r="K117" s="3" t="s">
        <v>1695</v>
      </c>
    </row>
    <row r="118" spans="1:11" x14ac:dyDescent="0.3">
      <c r="A118" t="s">
        <v>1696</v>
      </c>
      <c r="B118" t="s">
        <v>1697</v>
      </c>
      <c r="C118" t="s">
        <v>1698</v>
      </c>
      <c r="D118" t="s">
        <v>224</v>
      </c>
      <c r="E118" t="s">
        <v>740</v>
      </c>
      <c r="F118">
        <v>978</v>
      </c>
      <c r="G118" t="s">
        <v>741</v>
      </c>
      <c r="I118" s="2" t="s">
        <v>1699</v>
      </c>
      <c r="J118" s="2">
        <v>604</v>
      </c>
      <c r="K118" s="3" t="s">
        <v>1700</v>
      </c>
    </row>
    <row r="119" spans="1:11" x14ac:dyDescent="0.3">
      <c r="A119" t="s">
        <v>1701</v>
      </c>
      <c r="B119" t="s">
        <v>1702</v>
      </c>
      <c r="C119" t="s">
        <v>1703</v>
      </c>
      <c r="D119" t="s">
        <v>1704</v>
      </c>
      <c r="E119" t="s">
        <v>1516</v>
      </c>
      <c r="F119">
        <v>414</v>
      </c>
      <c r="G119" t="s">
        <v>1517</v>
      </c>
      <c r="I119" s="2" t="s">
        <v>1705</v>
      </c>
      <c r="J119" s="2">
        <v>598</v>
      </c>
      <c r="K119" s="3" t="s">
        <v>1706</v>
      </c>
    </row>
    <row r="120" spans="1:11" x14ac:dyDescent="0.3">
      <c r="A120" t="s">
        <v>1707</v>
      </c>
      <c r="B120" t="s">
        <v>1708</v>
      </c>
      <c r="C120" t="s">
        <v>1709</v>
      </c>
      <c r="D120" t="s">
        <v>1710</v>
      </c>
      <c r="E120" t="s">
        <v>1490</v>
      </c>
      <c r="F120">
        <v>417</v>
      </c>
      <c r="G120" t="s">
        <v>1491</v>
      </c>
      <c r="I120" s="2" t="s">
        <v>1711</v>
      </c>
      <c r="J120" s="2">
        <v>608</v>
      </c>
      <c r="K120" s="3" t="s">
        <v>1712</v>
      </c>
    </row>
    <row r="121" spans="1:11" x14ac:dyDescent="0.3">
      <c r="A121" t="s">
        <v>1713</v>
      </c>
      <c r="B121" t="s">
        <v>1714</v>
      </c>
      <c r="C121" t="s">
        <v>1715</v>
      </c>
      <c r="D121" t="s">
        <v>1716</v>
      </c>
      <c r="E121" t="s">
        <v>1532</v>
      </c>
      <c r="F121">
        <v>418</v>
      </c>
      <c r="G121" t="s">
        <v>1533</v>
      </c>
      <c r="I121" s="2" t="s">
        <v>1717</v>
      </c>
      <c r="J121" s="2">
        <v>586</v>
      </c>
      <c r="K121" s="3" t="s">
        <v>1718</v>
      </c>
    </row>
    <row r="122" spans="1:11" x14ac:dyDescent="0.3">
      <c r="A122" t="s">
        <v>1719</v>
      </c>
      <c r="B122" t="s">
        <v>1720</v>
      </c>
      <c r="C122" t="s">
        <v>1721</v>
      </c>
      <c r="D122" t="s">
        <v>1722</v>
      </c>
      <c r="E122" t="s">
        <v>740</v>
      </c>
      <c r="F122">
        <v>978</v>
      </c>
      <c r="G122" t="s">
        <v>741</v>
      </c>
      <c r="I122" s="2" t="s">
        <v>1723</v>
      </c>
      <c r="J122" s="2">
        <v>985</v>
      </c>
      <c r="K122" s="3" t="s">
        <v>1724</v>
      </c>
    </row>
    <row r="123" spans="1:11" x14ac:dyDescent="0.3">
      <c r="A123" t="s">
        <v>1725</v>
      </c>
      <c r="B123" t="s">
        <v>1726</v>
      </c>
      <c r="C123" t="s">
        <v>1727</v>
      </c>
      <c r="D123" t="s">
        <v>1728</v>
      </c>
      <c r="E123" t="s">
        <v>1538</v>
      </c>
      <c r="F123">
        <v>422</v>
      </c>
      <c r="G123" t="s">
        <v>1539</v>
      </c>
      <c r="I123" s="2" t="s">
        <v>1729</v>
      </c>
      <c r="J123" s="2">
        <v>600</v>
      </c>
      <c r="K123" s="3" t="s">
        <v>1730</v>
      </c>
    </row>
    <row r="124" spans="1:11" x14ac:dyDescent="0.3">
      <c r="A124" t="s">
        <v>1731</v>
      </c>
      <c r="B124" t="s">
        <v>1732</v>
      </c>
      <c r="C124" t="s">
        <v>1733</v>
      </c>
      <c r="D124" t="s">
        <v>1734</v>
      </c>
      <c r="E124" t="s">
        <v>1556</v>
      </c>
      <c r="F124">
        <v>426</v>
      </c>
      <c r="G124" t="s">
        <v>1557</v>
      </c>
      <c r="I124" s="2" t="s">
        <v>1735</v>
      </c>
      <c r="J124" s="2">
        <v>634</v>
      </c>
      <c r="K124" s="3" t="s">
        <v>1736</v>
      </c>
    </row>
    <row r="125" spans="1:11" x14ac:dyDescent="0.3">
      <c r="A125" t="s">
        <v>1737</v>
      </c>
      <c r="B125" t="s">
        <v>1738</v>
      </c>
      <c r="C125" t="s">
        <v>1739</v>
      </c>
      <c r="D125" t="s">
        <v>1740</v>
      </c>
      <c r="E125" t="s">
        <v>1550</v>
      </c>
      <c r="F125">
        <v>430</v>
      </c>
      <c r="G125" t="s">
        <v>1551</v>
      </c>
      <c r="I125" s="2" t="s">
        <v>1741</v>
      </c>
      <c r="J125" s="2">
        <v>946</v>
      </c>
      <c r="K125" s="3" t="s">
        <v>1742</v>
      </c>
    </row>
    <row r="126" spans="1:11" x14ac:dyDescent="0.3">
      <c r="A126" t="s">
        <v>1743</v>
      </c>
      <c r="B126" t="s">
        <v>1744</v>
      </c>
      <c r="C126" t="s">
        <v>1745</v>
      </c>
      <c r="D126" t="s">
        <v>1746</v>
      </c>
      <c r="E126" t="s">
        <v>1562</v>
      </c>
      <c r="F126">
        <v>434</v>
      </c>
      <c r="G126" t="s">
        <v>1563</v>
      </c>
      <c r="I126" s="2" t="s">
        <v>1747</v>
      </c>
      <c r="J126" s="2">
        <v>941</v>
      </c>
      <c r="K126" s="3" t="s">
        <v>1748</v>
      </c>
    </row>
    <row r="127" spans="1:11" x14ac:dyDescent="0.3">
      <c r="A127" t="s">
        <v>1749</v>
      </c>
      <c r="B127" t="s">
        <v>1750</v>
      </c>
      <c r="C127" t="s">
        <v>1751</v>
      </c>
      <c r="D127" t="s">
        <v>1752</v>
      </c>
      <c r="E127" t="s">
        <v>1114</v>
      </c>
      <c r="F127">
        <v>756</v>
      </c>
      <c r="G127" t="s">
        <v>1115</v>
      </c>
      <c r="I127" s="2" t="s">
        <v>1753</v>
      </c>
      <c r="J127" s="2">
        <v>643</v>
      </c>
      <c r="K127" s="3" t="s">
        <v>1754</v>
      </c>
    </row>
    <row r="128" spans="1:11" x14ac:dyDescent="0.3">
      <c r="A128" t="s">
        <v>1755</v>
      </c>
      <c r="B128" t="s">
        <v>1756</v>
      </c>
      <c r="C128" t="s">
        <v>1757</v>
      </c>
      <c r="D128" t="s">
        <v>1758</v>
      </c>
      <c r="E128" t="s">
        <v>740</v>
      </c>
      <c r="F128">
        <v>978</v>
      </c>
      <c r="G128" t="s">
        <v>741</v>
      </c>
      <c r="I128" s="2" t="s">
        <v>1759</v>
      </c>
      <c r="J128" s="2">
        <v>646</v>
      </c>
      <c r="K128" s="3" t="s">
        <v>1760</v>
      </c>
    </row>
    <row r="129" spans="1:11" x14ac:dyDescent="0.3">
      <c r="A129" t="s">
        <v>1761</v>
      </c>
      <c r="B129" t="s">
        <v>1762</v>
      </c>
      <c r="C129" t="s">
        <v>1763</v>
      </c>
      <c r="D129" t="s">
        <v>1764</v>
      </c>
      <c r="E129" t="s">
        <v>740</v>
      </c>
      <c r="F129">
        <v>978</v>
      </c>
      <c r="G129" t="s">
        <v>741</v>
      </c>
      <c r="I129" s="2" t="s">
        <v>1765</v>
      </c>
      <c r="J129" s="2">
        <v>682</v>
      </c>
      <c r="K129" s="3" t="s">
        <v>1766</v>
      </c>
    </row>
    <row r="130" spans="1:11" x14ac:dyDescent="0.3">
      <c r="A130" t="s">
        <v>1767</v>
      </c>
      <c r="B130" t="s">
        <v>1768</v>
      </c>
      <c r="C130" t="s">
        <v>1769</v>
      </c>
      <c r="D130" t="s">
        <v>1770</v>
      </c>
      <c r="E130" t="s">
        <v>1604</v>
      </c>
      <c r="F130">
        <v>446</v>
      </c>
      <c r="G130" t="s">
        <v>1605</v>
      </c>
      <c r="I130" s="2" t="s">
        <v>1771</v>
      </c>
      <c r="J130" s="2">
        <v>90</v>
      </c>
      <c r="K130" s="3" t="s">
        <v>1772</v>
      </c>
    </row>
    <row r="131" spans="1:11" x14ac:dyDescent="0.3">
      <c r="A131" t="s">
        <v>1773</v>
      </c>
      <c r="B131" t="s">
        <v>1774</v>
      </c>
      <c r="C131" t="s">
        <v>1586</v>
      </c>
      <c r="D131" t="s">
        <v>1775</v>
      </c>
      <c r="E131" t="s">
        <v>1586</v>
      </c>
      <c r="F131">
        <v>807</v>
      </c>
      <c r="G131" t="s">
        <v>1587</v>
      </c>
      <c r="I131" s="2" t="s">
        <v>1776</v>
      </c>
      <c r="J131" s="2">
        <v>690</v>
      </c>
      <c r="K131" s="3" t="s">
        <v>1777</v>
      </c>
    </row>
    <row r="132" spans="1:11" x14ac:dyDescent="0.3">
      <c r="A132" t="s">
        <v>1778</v>
      </c>
      <c r="B132" t="s">
        <v>1779</v>
      </c>
      <c r="C132" t="s">
        <v>1780</v>
      </c>
      <c r="D132" t="s">
        <v>1781</v>
      </c>
      <c r="E132" t="s">
        <v>1580</v>
      </c>
      <c r="F132">
        <v>969</v>
      </c>
      <c r="G132" t="s">
        <v>1581</v>
      </c>
      <c r="I132" s="2" t="s">
        <v>1782</v>
      </c>
      <c r="J132" s="2">
        <v>938</v>
      </c>
      <c r="K132" s="3" t="s">
        <v>1783</v>
      </c>
    </row>
    <row r="133" spans="1:11" x14ac:dyDescent="0.3">
      <c r="A133" t="s">
        <v>1784</v>
      </c>
      <c r="B133" t="s">
        <v>1785</v>
      </c>
      <c r="C133" t="s">
        <v>1786</v>
      </c>
      <c r="D133" t="s">
        <v>1787</v>
      </c>
      <c r="E133" t="s">
        <v>1628</v>
      </c>
      <c r="F133">
        <v>454</v>
      </c>
      <c r="G133" t="s">
        <v>1629</v>
      </c>
      <c r="I133" s="2" t="s">
        <v>1788</v>
      </c>
      <c r="J133" s="2">
        <v>752</v>
      </c>
      <c r="K133" s="3" t="s">
        <v>1789</v>
      </c>
    </row>
    <row r="134" spans="1:11" x14ac:dyDescent="0.3">
      <c r="A134" t="s">
        <v>1790</v>
      </c>
      <c r="B134" t="s">
        <v>1791</v>
      </c>
      <c r="C134" t="s">
        <v>1792</v>
      </c>
      <c r="D134" t="s">
        <v>1793</v>
      </c>
      <c r="E134" t="s">
        <v>1640</v>
      </c>
      <c r="F134">
        <v>458</v>
      </c>
      <c r="G134" t="s">
        <v>1641</v>
      </c>
      <c r="I134" s="2" t="s">
        <v>1794</v>
      </c>
      <c r="J134" s="2">
        <v>702</v>
      </c>
      <c r="K134" s="3" t="s">
        <v>1795</v>
      </c>
    </row>
    <row r="135" spans="1:11" x14ac:dyDescent="0.3">
      <c r="A135" t="s">
        <v>1796</v>
      </c>
      <c r="B135" t="s">
        <v>1797</v>
      </c>
      <c r="C135" t="s">
        <v>1798</v>
      </c>
      <c r="D135" t="s">
        <v>1799</v>
      </c>
      <c r="E135" t="s">
        <v>1622</v>
      </c>
      <c r="F135">
        <v>462</v>
      </c>
      <c r="G135" t="s">
        <v>1623</v>
      </c>
      <c r="I135" s="2" t="s">
        <v>1800</v>
      </c>
      <c r="J135" s="2">
        <v>654</v>
      </c>
      <c r="K135" s="3" t="s">
        <v>1801</v>
      </c>
    </row>
    <row r="136" spans="1:11" x14ac:dyDescent="0.3">
      <c r="A136" t="s">
        <v>1802</v>
      </c>
      <c r="B136" t="s">
        <v>1803</v>
      </c>
      <c r="C136" t="s">
        <v>1804</v>
      </c>
      <c r="D136" t="s">
        <v>1805</v>
      </c>
      <c r="E136" t="s">
        <v>999</v>
      </c>
      <c r="F136">
        <v>952</v>
      </c>
      <c r="G136" t="s">
        <v>1000</v>
      </c>
      <c r="I136" s="2" t="s">
        <v>1806</v>
      </c>
      <c r="J136" s="2">
        <v>694</v>
      </c>
      <c r="K136" s="3" t="s">
        <v>1807</v>
      </c>
    </row>
    <row r="137" spans="1:11" x14ac:dyDescent="0.3">
      <c r="A137" t="s">
        <v>1808</v>
      </c>
      <c r="B137" t="s">
        <v>1809</v>
      </c>
      <c r="C137" t="s">
        <v>1810</v>
      </c>
      <c r="D137" t="s">
        <v>1811</v>
      </c>
      <c r="E137" t="s">
        <v>740</v>
      </c>
      <c r="F137">
        <v>978</v>
      </c>
      <c r="G137" t="s">
        <v>741</v>
      </c>
      <c r="I137" s="2" t="s">
        <v>1812</v>
      </c>
      <c r="J137" s="2">
        <v>706</v>
      </c>
      <c r="K137" s="3" t="s">
        <v>1813</v>
      </c>
    </row>
    <row r="138" spans="1:11" x14ac:dyDescent="0.3">
      <c r="A138" t="s">
        <v>1814</v>
      </c>
      <c r="B138" t="s">
        <v>1815</v>
      </c>
      <c r="C138" t="s">
        <v>1816</v>
      </c>
      <c r="D138" t="s">
        <v>1817</v>
      </c>
      <c r="E138" t="s">
        <v>98</v>
      </c>
      <c r="F138">
        <v>840</v>
      </c>
      <c r="G138" t="s">
        <v>711</v>
      </c>
      <c r="I138" s="2" t="s">
        <v>1818</v>
      </c>
      <c r="J138" s="2">
        <v>968</v>
      </c>
      <c r="K138" s="3" t="s">
        <v>1819</v>
      </c>
    </row>
    <row r="139" spans="1:11" x14ac:dyDescent="0.3">
      <c r="A139" t="s">
        <v>1820</v>
      </c>
      <c r="B139" t="s">
        <v>1821</v>
      </c>
      <c r="C139" t="s">
        <v>1822</v>
      </c>
      <c r="D139" t="s">
        <v>1823</v>
      </c>
      <c r="E139" t="s">
        <v>740</v>
      </c>
      <c r="F139">
        <v>978</v>
      </c>
      <c r="G139" t="s">
        <v>741</v>
      </c>
      <c r="I139" s="2" t="s">
        <v>1824</v>
      </c>
      <c r="J139" s="2">
        <v>728</v>
      </c>
      <c r="K139" s="3" t="s">
        <v>1825</v>
      </c>
    </row>
    <row r="140" spans="1:11" x14ac:dyDescent="0.3">
      <c r="A140" t="s">
        <v>1826</v>
      </c>
      <c r="B140" t="s">
        <v>1827</v>
      </c>
      <c r="C140" t="s">
        <v>1828</v>
      </c>
      <c r="D140" t="s">
        <v>1829</v>
      </c>
      <c r="E140" t="s">
        <v>1610</v>
      </c>
      <c r="F140">
        <v>478</v>
      </c>
      <c r="G140" t="s">
        <v>1611</v>
      </c>
      <c r="I140" s="2" t="s">
        <v>1830</v>
      </c>
      <c r="J140" s="2">
        <v>678</v>
      </c>
      <c r="K140" s="3" t="s">
        <v>1831</v>
      </c>
    </row>
    <row r="141" spans="1:11" x14ac:dyDescent="0.3">
      <c r="A141" t="s">
        <v>1832</v>
      </c>
      <c r="B141" t="s">
        <v>1833</v>
      </c>
      <c r="C141" t="s">
        <v>1834</v>
      </c>
      <c r="D141" t="s">
        <v>1835</v>
      </c>
      <c r="E141" t="s">
        <v>1616</v>
      </c>
      <c r="F141">
        <v>480</v>
      </c>
      <c r="G141" t="s">
        <v>1617</v>
      </c>
      <c r="I141" s="2" t="s">
        <v>1836</v>
      </c>
      <c r="J141" s="2">
        <v>760</v>
      </c>
      <c r="K141" s="3" t="s">
        <v>1837</v>
      </c>
    </row>
    <row r="142" spans="1:11" x14ac:dyDescent="0.3">
      <c r="A142" t="s">
        <v>1838</v>
      </c>
      <c r="B142" t="s">
        <v>1839</v>
      </c>
      <c r="C142" t="s">
        <v>1840</v>
      </c>
      <c r="D142" t="s">
        <v>1841</v>
      </c>
      <c r="E142" t="s">
        <v>740</v>
      </c>
      <c r="F142">
        <v>978</v>
      </c>
      <c r="G142" t="s">
        <v>741</v>
      </c>
      <c r="I142" s="2" t="s">
        <v>1394</v>
      </c>
      <c r="J142" s="2">
        <v>748</v>
      </c>
      <c r="K142" s="3" t="s">
        <v>1395</v>
      </c>
    </row>
    <row r="143" spans="1:11" x14ac:dyDescent="0.3">
      <c r="A143" t="s">
        <v>1842</v>
      </c>
      <c r="B143" t="s">
        <v>1843</v>
      </c>
      <c r="C143" t="s">
        <v>1844</v>
      </c>
      <c r="D143" t="s">
        <v>1845</v>
      </c>
      <c r="E143" t="s">
        <v>1634</v>
      </c>
      <c r="F143">
        <v>484</v>
      </c>
      <c r="G143" t="s">
        <v>1635</v>
      </c>
      <c r="I143" s="2" t="s">
        <v>1846</v>
      </c>
      <c r="J143" s="2">
        <v>764</v>
      </c>
      <c r="K143" s="3" t="s">
        <v>1847</v>
      </c>
    </row>
    <row r="144" spans="1:11" x14ac:dyDescent="0.3">
      <c r="A144" t="s">
        <v>1848</v>
      </c>
      <c r="B144" t="s">
        <v>1849</v>
      </c>
      <c r="C144" t="s">
        <v>1850</v>
      </c>
      <c r="D144" t="s">
        <v>1851</v>
      </c>
      <c r="E144" t="s">
        <v>98</v>
      </c>
      <c r="F144">
        <v>840</v>
      </c>
      <c r="G144" t="s">
        <v>711</v>
      </c>
      <c r="I144" s="2" t="s">
        <v>1852</v>
      </c>
      <c r="J144" s="2">
        <v>972</v>
      </c>
      <c r="K144" s="3" t="s">
        <v>1853</v>
      </c>
    </row>
    <row r="145" spans="1:11" x14ac:dyDescent="0.3">
      <c r="A145" t="s">
        <v>1854</v>
      </c>
      <c r="B145" t="s">
        <v>1855</v>
      </c>
      <c r="C145" t="s">
        <v>1856</v>
      </c>
      <c r="D145" t="s">
        <v>1857</v>
      </c>
      <c r="E145" t="s">
        <v>1574</v>
      </c>
      <c r="F145">
        <v>498</v>
      </c>
      <c r="G145" t="s">
        <v>1575</v>
      </c>
      <c r="I145" s="2" t="s">
        <v>1858</v>
      </c>
      <c r="J145" s="2">
        <v>934</v>
      </c>
      <c r="K145" s="3" t="s">
        <v>1859</v>
      </c>
    </row>
    <row r="146" spans="1:11" x14ac:dyDescent="0.3">
      <c r="A146" t="s">
        <v>1860</v>
      </c>
      <c r="B146" t="s">
        <v>1861</v>
      </c>
      <c r="C146" t="s">
        <v>1862</v>
      </c>
      <c r="D146" t="s">
        <v>1863</v>
      </c>
      <c r="E146" t="s">
        <v>740</v>
      </c>
      <c r="F146">
        <v>978</v>
      </c>
      <c r="G146" t="s">
        <v>741</v>
      </c>
      <c r="I146" s="2" t="s">
        <v>1864</v>
      </c>
      <c r="J146" s="2">
        <v>788</v>
      </c>
      <c r="K146" s="3" t="s">
        <v>1865</v>
      </c>
    </row>
    <row r="147" spans="1:11" x14ac:dyDescent="0.3">
      <c r="A147" t="s">
        <v>1866</v>
      </c>
      <c r="B147" t="s">
        <v>1867</v>
      </c>
      <c r="C147" t="s">
        <v>1868</v>
      </c>
      <c r="D147" t="s">
        <v>1869</v>
      </c>
      <c r="E147" t="s">
        <v>1598</v>
      </c>
      <c r="F147">
        <v>496</v>
      </c>
      <c r="G147" t="s">
        <v>1599</v>
      </c>
      <c r="I147" s="2" t="s">
        <v>1870</v>
      </c>
      <c r="J147" s="2">
        <v>776</v>
      </c>
      <c r="K147" s="3" t="s">
        <v>1871</v>
      </c>
    </row>
    <row r="148" spans="1:11" x14ac:dyDescent="0.3">
      <c r="A148" t="s">
        <v>1872</v>
      </c>
      <c r="B148" t="s">
        <v>1873</v>
      </c>
      <c r="C148" t="s">
        <v>1874</v>
      </c>
      <c r="D148" t="s">
        <v>1875</v>
      </c>
      <c r="E148" t="s">
        <v>740</v>
      </c>
      <c r="F148">
        <v>978</v>
      </c>
      <c r="G148" t="s">
        <v>741</v>
      </c>
      <c r="I148" s="2" t="s">
        <v>1876</v>
      </c>
      <c r="J148" s="2">
        <v>949</v>
      </c>
      <c r="K148" s="3" t="s">
        <v>1877</v>
      </c>
    </row>
    <row r="149" spans="1:11" x14ac:dyDescent="0.3">
      <c r="A149" t="s">
        <v>1878</v>
      </c>
      <c r="B149" t="s">
        <v>1879</v>
      </c>
      <c r="C149" t="s">
        <v>1880</v>
      </c>
      <c r="D149" t="s">
        <v>1881</v>
      </c>
      <c r="E149" t="s">
        <v>813</v>
      </c>
      <c r="F149">
        <v>951</v>
      </c>
      <c r="G149" t="s">
        <v>814</v>
      </c>
      <c r="I149" s="2" t="s">
        <v>1882</v>
      </c>
      <c r="J149" s="2">
        <v>780</v>
      </c>
      <c r="K149" s="3" t="s">
        <v>1883</v>
      </c>
    </row>
    <row r="150" spans="1:11" x14ac:dyDescent="0.3">
      <c r="A150" t="s">
        <v>1884</v>
      </c>
      <c r="B150" t="s">
        <v>1885</v>
      </c>
      <c r="C150" t="s">
        <v>1886</v>
      </c>
      <c r="D150" t="s">
        <v>1887</v>
      </c>
      <c r="E150" t="s">
        <v>1568</v>
      </c>
      <c r="F150">
        <v>504</v>
      </c>
      <c r="G150" t="s">
        <v>1569</v>
      </c>
      <c r="I150" s="2" t="s">
        <v>1888</v>
      </c>
      <c r="J150" s="2">
        <v>0</v>
      </c>
      <c r="K150" s="3" t="s">
        <v>1889</v>
      </c>
    </row>
    <row r="151" spans="1:11" x14ac:dyDescent="0.3">
      <c r="A151" t="s">
        <v>1890</v>
      </c>
      <c r="B151" t="s">
        <v>1891</v>
      </c>
      <c r="C151" t="s">
        <v>1892</v>
      </c>
      <c r="D151" t="s">
        <v>1893</v>
      </c>
      <c r="E151" t="s">
        <v>1646</v>
      </c>
      <c r="F151">
        <v>943</v>
      </c>
      <c r="G151" t="s">
        <v>1647</v>
      </c>
      <c r="I151" s="2" t="s">
        <v>1894</v>
      </c>
      <c r="J151" s="2">
        <v>901</v>
      </c>
      <c r="K151" s="3" t="s">
        <v>1895</v>
      </c>
    </row>
    <row r="152" spans="1:11" x14ac:dyDescent="0.3">
      <c r="A152" t="s">
        <v>1896</v>
      </c>
      <c r="B152" t="s">
        <v>1897</v>
      </c>
      <c r="C152" t="s">
        <v>1898</v>
      </c>
      <c r="D152" t="s">
        <v>1899</v>
      </c>
      <c r="E152" t="s">
        <v>1592</v>
      </c>
      <c r="F152">
        <v>104</v>
      </c>
      <c r="G152" t="s">
        <v>1593</v>
      </c>
      <c r="I152" s="2" t="s">
        <v>1900</v>
      </c>
      <c r="J152" s="2">
        <v>834</v>
      </c>
      <c r="K152" s="3" t="s">
        <v>1901</v>
      </c>
    </row>
    <row r="153" spans="1:11" x14ac:dyDescent="0.3">
      <c r="A153" t="s">
        <v>1902</v>
      </c>
      <c r="B153" t="s">
        <v>1903</v>
      </c>
      <c r="C153" t="s">
        <v>1904</v>
      </c>
      <c r="D153" t="s">
        <v>1905</v>
      </c>
      <c r="E153" t="s">
        <v>1652</v>
      </c>
      <c r="F153">
        <v>516</v>
      </c>
      <c r="G153" t="s">
        <v>1653</v>
      </c>
      <c r="I153" s="2" t="s">
        <v>1906</v>
      </c>
      <c r="J153" s="2">
        <v>980</v>
      </c>
      <c r="K153" s="3" t="s">
        <v>1907</v>
      </c>
    </row>
    <row r="154" spans="1:11" x14ac:dyDescent="0.3">
      <c r="A154" t="s">
        <v>1908</v>
      </c>
      <c r="B154" t="s">
        <v>1909</v>
      </c>
      <c r="C154" t="s">
        <v>1910</v>
      </c>
      <c r="D154" t="s">
        <v>1911</v>
      </c>
      <c r="I154" s="2" t="s">
        <v>1912</v>
      </c>
      <c r="J154" s="2">
        <v>800</v>
      </c>
      <c r="K154" s="3" t="s">
        <v>1913</v>
      </c>
    </row>
    <row r="155" spans="1:11" x14ac:dyDescent="0.3">
      <c r="A155" t="s">
        <v>1914</v>
      </c>
      <c r="B155" t="s">
        <v>1915</v>
      </c>
      <c r="C155" t="s">
        <v>1916</v>
      </c>
      <c r="D155" t="s">
        <v>1917</v>
      </c>
      <c r="E155" t="s">
        <v>1676</v>
      </c>
      <c r="F155">
        <v>524</v>
      </c>
      <c r="G155" t="s">
        <v>1677</v>
      </c>
      <c r="I155" s="2" t="s">
        <v>98</v>
      </c>
      <c r="J155" s="2">
        <v>840</v>
      </c>
      <c r="K155" s="3" t="s">
        <v>711</v>
      </c>
    </row>
    <row r="156" spans="1:11" x14ac:dyDescent="0.3">
      <c r="A156" t="s">
        <v>1918</v>
      </c>
      <c r="B156" t="s">
        <v>1919</v>
      </c>
      <c r="C156" t="s">
        <v>1920</v>
      </c>
      <c r="D156" t="s">
        <v>1921</v>
      </c>
      <c r="E156" t="s">
        <v>740</v>
      </c>
      <c r="F156">
        <v>978</v>
      </c>
      <c r="G156" t="s">
        <v>741</v>
      </c>
      <c r="I156" s="2" t="s">
        <v>98</v>
      </c>
      <c r="J156" s="2"/>
      <c r="K156" s="3"/>
    </row>
    <row r="157" spans="1:11" x14ac:dyDescent="0.3">
      <c r="A157" t="s">
        <v>1922</v>
      </c>
      <c r="B157" t="s">
        <v>1923</v>
      </c>
      <c r="C157" t="s">
        <v>1924</v>
      </c>
      <c r="D157" t="s">
        <v>1925</v>
      </c>
      <c r="E157" t="s">
        <v>863</v>
      </c>
      <c r="F157">
        <v>532</v>
      </c>
      <c r="G157" t="s">
        <v>864</v>
      </c>
      <c r="I157" s="2" t="s">
        <v>1926</v>
      </c>
      <c r="J157" s="2">
        <v>858</v>
      </c>
      <c r="K157" s="3" t="s">
        <v>1927</v>
      </c>
    </row>
    <row r="158" spans="1:11" x14ac:dyDescent="0.3">
      <c r="A158" t="s">
        <v>1928</v>
      </c>
      <c r="B158" t="s">
        <v>1929</v>
      </c>
      <c r="C158" t="s">
        <v>1930</v>
      </c>
      <c r="D158" t="s">
        <v>1931</v>
      </c>
      <c r="I158" s="2" t="s">
        <v>1932</v>
      </c>
      <c r="J158" s="2">
        <v>860</v>
      </c>
      <c r="K158" s="3" t="s">
        <v>1933</v>
      </c>
    </row>
    <row r="159" spans="1:11" x14ac:dyDescent="0.3">
      <c r="A159" t="s">
        <v>1934</v>
      </c>
      <c r="B159" t="s">
        <v>1935</v>
      </c>
      <c r="C159" t="s">
        <v>1936</v>
      </c>
      <c r="D159" t="s">
        <v>1937</v>
      </c>
      <c r="E159" t="s">
        <v>1682</v>
      </c>
      <c r="F159">
        <v>554</v>
      </c>
      <c r="G159" t="s">
        <v>1683</v>
      </c>
      <c r="I159" s="2" t="s">
        <v>1938</v>
      </c>
      <c r="J159" s="2">
        <v>937</v>
      </c>
      <c r="K159" s="3" t="s">
        <v>1939</v>
      </c>
    </row>
    <row r="160" spans="1:11" x14ac:dyDescent="0.3">
      <c r="A160" t="s">
        <v>1940</v>
      </c>
      <c r="B160" t="s">
        <v>1941</v>
      </c>
      <c r="C160" t="s">
        <v>1942</v>
      </c>
      <c r="D160" t="s">
        <v>1943</v>
      </c>
      <c r="E160" t="s">
        <v>1664</v>
      </c>
      <c r="F160">
        <v>558</v>
      </c>
      <c r="G160" t="s">
        <v>1665</v>
      </c>
      <c r="I160" s="2" t="s">
        <v>1944</v>
      </c>
      <c r="J160" s="2">
        <v>704</v>
      </c>
      <c r="K160" s="3" t="s">
        <v>1945</v>
      </c>
    </row>
    <row r="161" spans="1:11" x14ac:dyDescent="0.3">
      <c r="A161" t="s">
        <v>1946</v>
      </c>
      <c r="B161" t="s">
        <v>1947</v>
      </c>
      <c r="C161" t="s">
        <v>1948</v>
      </c>
      <c r="D161" t="s">
        <v>1949</v>
      </c>
      <c r="E161" t="s">
        <v>999</v>
      </c>
      <c r="F161">
        <v>952</v>
      </c>
      <c r="G161" t="s">
        <v>1000</v>
      </c>
      <c r="I161" s="2" t="s">
        <v>1950</v>
      </c>
      <c r="J161" s="2">
        <v>548</v>
      </c>
      <c r="K161" s="3" t="s">
        <v>1951</v>
      </c>
    </row>
    <row r="162" spans="1:11" x14ac:dyDescent="0.3">
      <c r="A162" t="s">
        <v>1952</v>
      </c>
      <c r="B162" t="s">
        <v>1953</v>
      </c>
      <c r="C162" t="s">
        <v>1954</v>
      </c>
      <c r="D162" t="s">
        <v>1955</v>
      </c>
      <c r="E162" t="s">
        <v>1658</v>
      </c>
      <c r="F162">
        <v>566</v>
      </c>
      <c r="G162" t="s">
        <v>1659</v>
      </c>
      <c r="I162" s="2" t="s">
        <v>1956</v>
      </c>
      <c r="J162" s="2">
        <v>882</v>
      </c>
      <c r="K162" s="3" t="s">
        <v>1957</v>
      </c>
    </row>
    <row r="163" spans="1:11" x14ac:dyDescent="0.3">
      <c r="A163" t="s">
        <v>1958</v>
      </c>
      <c r="B163" t="s">
        <v>1959</v>
      </c>
      <c r="C163" t="s">
        <v>1960</v>
      </c>
      <c r="D163" t="s">
        <v>1961</v>
      </c>
      <c r="I163" s="2" t="s">
        <v>1134</v>
      </c>
      <c r="J163" s="2">
        <v>950</v>
      </c>
      <c r="K163" s="3" t="s">
        <v>1135</v>
      </c>
    </row>
    <row r="164" spans="1:11" x14ac:dyDescent="0.3">
      <c r="A164" t="s">
        <v>1962</v>
      </c>
      <c r="B164" t="s">
        <v>1963</v>
      </c>
      <c r="C164" t="s">
        <v>1964</v>
      </c>
      <c r="D164" t="s">
        <v>1965</v>
      </c>
      <c r="I164" s="2" t="s">
        <v>813</v>
      </c>
      <c r="J164" s="2">
        <v>951</v>
      </c>
      <c r="K164" s="3" t="s">
        <v>814</v>
      </c>
    </row>
    <row r="165" spans="1:11" x14ac:dyDescent="0.3">
      <c r="A165" t="s">
        <v>1966</v>
      </c>
      <c r="B165" t="s">
        <v>1967</v>
      </c>
      <c r="C165" t="s">
        <v>1968</v>
      </c>
      <c r="D165" t="s">
        <v>1969</v>
      </c>
      <c r="E165" t="s">
        <v>98</v>
      </c>
      <c r="F165">
        <v>840</v>
      </c>
      <c r="G165" t="s">
        <v>711</v>
      </c>
      <c r="I165" s="2" t="s">
        <v>999</v>
      </c>
      <c r="J165" s="2">
        <v>952</v>
      </c>
      <c r="K165" s="3" t="s">
        <v>1000</v>
      </c>
    </row>
    <row r="166" spans="1:11" x14ac:dyDescent="0.3">
      <c r="A166" t="s">
        <v>1970</v>
      </c>
      <c r="B166" t="s">
        <v>1971</v>
      </c>
      <c r="C166" t="s">
        <v>1972</v>
      </c>
      <c r="D166" t="s">
        <v>1973</v>
      </c>
      <c r="E166" t="s">
        <v>1670</v>
      </c>
      <c r="F166">
        <v>578</v>
      </c>
      <c r="G166" t="s">
        <v>1671</v>
      </c>
      <c r="I166" s="2" t="s">
        <v>1974</v>
      </c>
      <c r="J166" s="2">
        <v>886</v>
      </c>
      <c r="K166" s="3" t="s">
        <v>1975</v>
      </c>
    </row>
    <row r="167" spans="1:11" x14ac:dyDescent="0.3">
      <c r="A167" t="s">
        <v>1976</v>
      </c>
      <c r="B167" t="s">
        <v>1977</v>
      </c>
      <c r="C167" t="s">
        <v>1978</v>
      </c>
      <c r="D167" t="s">
        <v>1979</v>
      </c>
      <c r="E167" t="s">
        <v>1688</v>
      </c>
      <c r="F167">
        <v>512</v>
      </c>
      <c r="G167" t="s">
        <v>1689</v>
      </c>
      <c r="I167" s="2" t="s">
        <v>1980</v>
      </c>
      <c r="J167" s="2">
        <v>710</v>
      </c>
      <c r="K167" s="3" t="s">
        <v>1981</v>
      </c>
    </row>
    <row r="168" spans="1:11" x14ac:dyDescent="0.3">
      <c r="A168" t="s">
        <v>1982</v>
      </c>
      <c r="B168" t="s">
        <v>1983</v>
      </c>
      <c r="C168" t="s">
        <v>1984</v>
      </c>
      <c r="D168" t="s">
        <v>1985</v>
      </c>
      <c r="E168" t="s">
        <v>1717</v>
      </c>
      <c r="F168">
        <v>586</v>
      </c>
      <c r="G168" t="s">
        <v>1718</v>
      </c>
      <c r="I168" s="2" t="s">
        <v>1986</v>
      </c>
      <c r="J168" s="2">
        <v>967</v>
      </c>
      <c r="K168" s="3" t="s">
        <v>1987</v>
      </c>
    </row>
    <row r="169" spans="1:11" x14ac:dyDescent="0.3">
      <c r="A169" t="s">
        <v>1988</v>
      </c>
      <c r="B169" t="s">
        <v>1989</v>
      </c>
      <c r="C169" t="s">
        <v>1990</v>
      </c>
      <c r="D169" t="s">
        <v>1991</v>
      </c>
      <c r="E169" t="s">
        <v>98</v>
      </c>
      <c r="F169">
        <v>840</v>
      </c>
      <c r="G169" t="s">
        <v>711</v>
      </c>
    </row>
    <row r="170" spans="1:11" x14ac:dyDescent="0.3">
      <c r="A170" t="s">
        <v>1992</v>
      </c>
      <c r="B170" t="s">
        <v>1993</v>
      </c>
      <c r="C170" t="s">
        <v>1994</v>
      </c>
      <c r="D170" t="s">
        <v>1995</v>
      </c>
    </row>
    <row r="171" spans="1:11" x14ac:dyDescent="0.3">
      <c r="A171" t="s">
        <v>1996</v>
      </c>
      <c r="B171" t="s">
        <v>1997</v>
      </c>
      <c r="C171" t="s">
        <v>1998</v>
      </c>
      <c r="D171" t="s">
        <v>1999</v>
      </c>
      <c r="E171" t="s">
        <v>1694</v>
      </c>
      <c r="F171">
        <v>590</v>
      </c>
      <c r="G171" t="s">
        <v>1695</v>
      </c>
    </row>
    <row r="172" spans="1:11" x14ac:dyDescent="0.3">
      <c r="A172" t="s">
        <v>2000</v>
      </c>
      <c r="B172" t="s">
        <v>2001</v>
      </c>
      <c r="C172" t="s">
        <v>2002</v>
      </c>
      <c r="D172" t="s">
        <v>2003</v>
      </c>
      <c r="E172" t="s">
        <v>1705</v>
      </c>
      <c r="F172">
        <v>598</v>
      </c>
      <c r="G172" t="s">
        <v>1706</v>
      </c>
    </row>
    <row r="173" spans="1:11" x14ac:dyDescent="0.3">
      <c r="A173" t="s">
        <v>2004</v>
      </c>
      <c r="B173" t="s">
        <v>2005</v>
      </c>
      <c r="C173" t="s">
        <v>2006</v>
      </c>
      <c r="D173" t="s">
        <v>2007</v>
      </c>
      <c r="E173" t="s">
        <v>1729</v>
      </c>
      <c r="F173">
        <v>600</v>
      </c>
      <c r="G173" t="s">
        <v>1730</v>
      </c>
    </row>
    <row r="174" spans="1:11" x14ac:dyDescent="0.3">
      <c r="A174" t="s">
        <v>2008</v>
      </c>
      <c r="B174" t="s">
        <v>2009</v>
      </c>
      <c r="C174" t="s">
        <v>2010</v>
      </c>
      <c r="D174" t="s">
        <v>2011</v>
      </c>
      <c r="E174" t="s">
        <v>1699</v>
      </c>
      <c r="F174">
        <v>604</v>
      </c>
      <c r="G174" t="s">
        <v>1700</v>
      </c>
    </row>
    <row r="175" spans="1:11" x14ac:dyDescent="0.3">
      <c r="A175" t="s">
        <v>2012</v>
      </c>
      <c r="B175" t="s">
        <v>2013</v>
      </c>
      <c r="C175" t="s">
        <v>2014</v>
      </c>
      <c r="D175" t="s">
        <v>2015</v>
      </c>
      <c r="E175" t="s">
        <v>1711</v>
      </c>
      <c r="F175">
        <v>608</v>
      </c>
      <c r="G175" t="s">
        <v>1712</v>
      </c>
    </row>
    <row r="176" spans="1:11" x14ac:dyDescent="0.3">
      <c r="A176" t="s">
        <v>2016</v>
      </c>
      <c r="B176" t="s">
        <v>2017</v>
      </c>
      <c r="C176" t="s">
        <v>2018</v>
      </c>
      <c r="D176" t="s">
        <v>2019</v>
      </c>
    </row>
    <row r="177" spans="1:7" x14ac:dyDescent="0.3">
      <c r="A177" t="s">
        <v>2020</v>
      </c>
      <c r="B177" t="s">
        <v>2021</v>
      </c>
      <c r="C177" t="s">
        <v>2022</v>
      </c>
      <c r="D177" t="s">
        <v>2023</v>
      </c>
      <c r="E177" t="s">
        <v>1723</v>
      </c>
      <c r="F177">
        <v>985</v>
      </c>
      <c r="G177" t="s">
        <v>1724</v>
      </c>
    </row>
    <row r="178" spans="1:7" x14ac:dyDescent="0.3">
      <c r="A178" t="s">
        <v>2024</v>
      </c>
      <c r="B178" t="s">
        <v>2025</v>
      </c>
      <c r="C178" t="s">
        <v>2026</v>
      </c>
      <c r="D178" t="s">
        <v>2027</v>
      </c>
      <c r="E178" t="s">
        <v>740</v>
      </c>
      <c r="F178">
        <v>978</v>
      </c>
      <c r="G178" t="s">
        <v>741</v>
      </c>
    </row>
    <row r="179" spans="1:7" x14ac:dyDescent="0.3">
      <c r="A179" t="s">
        <v>2028</v>
      </c>
      <c r="B179" t="s">
        <v>2029</v>
      </c>
      <c r="C179" t="s">
        <v>2030</v>
      </c>
      <c r="D179" t="s">
        <v>2031</v>
      </c>
      <c r="E179" t="s">
        <v>98</v>
      </c>
      <c r="F179">
        <v>840</v>
      </c>
      <c r="G179" t="s">
        <v>711</v>
      </c>
    </row>
    <row r="180" spans="1:7" x14ac:dyDescent="0.3">
      <c r="A180" t="s">
        <v>2032</v>
      </c>
      <c r="B180" t="s">
        <v>2033</v>
      </c>
      <c r="C180" t="s">
        <v>2034</v>
      </c>
      <c r="D180" t="s">
        <v>2035</v>
      </c>
      <c r="E180" t="s">
        <v>1735</v>
      </c>
      <c r="F180">
        <v>634</v>
      </c>
      <c r="G180" t="s">
        <v>1736</v>
      </c>
    </row>
    <row r="181" spans="1:7" x14ac:dyDescent="0.3">
      <c r="A181" t="s">
        <v>2036</v>
      </c>
      <c r="B181" t="s">
        <v>2037</v>
      </c>
      <c r="C181" t="s">
        <v>2038</v>
      </c>
      <c r="D181" t="s">
        <v>2039</v>
      </c>
      <c r="E181" t="s">
        <v>1134</v>
      </c>
      <c r="F181">
        <v>950</v>
      </c>
      <c r="G181" t="s">
        <v>1135</v>
      </c>
    </row>
    <row r="182" spans="1:7" x14ac:dyDescent="0.3">
      <c r="A182" t="s">
        <v>2040</v>
      </c>
      <c r="B182" t="s">
        <v>2041</v>
      </c>
      <c r="C182" t="s">
        <v>2042</v>
      </c>
      <c r="D182" t="s">
        <v>2043</v>
      </c>
      <c r="E182" t="s">
        <v>740</v>
      </c>
      <c r="F182">
        <v>978</v>
      </c>
      <c r="G182" t="s">
        <v>741</v>
      </c>
    </row>
    <row r="183" spans="1:7" x14ac:dyDescent="0.3">
      <c r="A183" t="s">
        <v>2044</v>
      </c>
      <c r="B183" t="s">
        <v>2045</v>
      </c>
      <c r="C183" t="s">
        <v>2046</v>
      </c>
      <c r="D183" t="s">
        <v>2047</v>
      </c>
      <c r="E183" t="s">
        <v>1741</v>
      </c>
      <c r="F183">
        <v>946</v>
      </c>
      <c r="G183" t="s">
        <v>1742</v>
      </c>
    </row>
    <row r="184" spans="1:7" x14ac:dyDescent="0.3">
      <c r="A184" t="s">
        <v>2048</v>
      </c>
      <c r="B184" t="s">
        <v>2049</v>
      </c>
      <c r="C184" t="s">
        <v>2050</v>
      </c>
      <c r="D184" t="s">
        <v>2051</v>
      </c>
      <c r="E184" t="s">
        <v>1753</v>
      </c>
      <c r="F184">
        <v>643</v>
      </c>
      <c r="G184" t="s">
        <v>1754</v>
      </c>
    </row>
    <row r="185" spans="1:7" x14ac:dyDescent="0.3">
      <c r="A185" t="s">
        <v>2052</v>
      </c>
      <c r="B185" t="s">
        <v>2053</v>
      </c>
      <c r="C185" t="s">
        <v>2054</v>
      </c>
      <c r="D185" t="s">
        <v>2055</v>
      </c>
      <c r="E185" t="s">
        <v>1759</v>
      </c>
      <c r="F185">
        <v>646</v>
      </c>
      <c r="G185" t="s">
        <v>1760</v>
      </c>
    </row>
    <row r="186" spans="1:7" x14ac:dyDescent="0.3">
      <c r="A186" t="s">
        <v>2056</v>
      </c>
      <c r="B186" t="s">
        <v>2057</v>
      </c>
      <c r="C186" t="s">
        <v>2058</v>
      </c>
      <c r="D186" t="s">
        <v>2059</v>
      </c>
      <c r="E186" t="s">
        <v>1800</v>
      </c>
      <c r="F186">
        <v>654</v>
      </c>
      <c r="G186" t="s">
        <v>1801</v>
      </c>
    </row>
    <row r="187" spans="1:7" x14ac:dyDescent="0.3">
      <c r="A187" t="s">
        <v>2060</v>
      </c>
      <c r="B187" t="s">
        <v>2061</v>
      </c>
      <c r="C187" t="s">
        <v>2062</v>
      </c>
      <c r="D187" t="s">
        <v>2063</v>
      </c>
      <c r="E187" t="s">
        <v>813</v>
      </c>
      <c r="F187">
        <v>951</v>
      </c>
      <c r="G187" t="s">
        <v>814</v>
      </c>
    </row>
    <row r="188" spans="1:7" x14ac:dyDescent="0.3">
      <c r="A188" t="s">
        <v>2064</v>
      </c>
      <c r="B188" t="s">
        <v>2065</v>
      </c>
      <c r="C188" t="s">
        <v>2066</v>
      </c>
      <c r="D188" t="s">
        <v>2067</v>
      </c>
      <c r="E188" t="s">
        <v>813</v>
      </c>
      <c r="F188">
        <v>951</v>
      </c>
      <c r="G188" t="s">
        <v>814</v>
      </c>
    </row>
    <row r="189" spans="1:7" x14ac:dyDescent="0.3">
      <c r="A189" t="s">
        <v>2068</v>
      </c>
      <c r="B189" t="s">
        <v>2069</v>
      </c>
      <c r="C189" t="s">
        <v>2070</v>
      </c>
      <c r="D189" t="s">
        <v>2071</v>
      </c>
      <c r="E189" t="s">
        <v>740</v>
      </c>
      <c r="F189">
        <v>978</v>
      </c>
      <c r="G189" t="s">
        <v>741</v>
      </c>
    </row>
    <row r="190" spans="1:7" x14ac:dyDescent="0.3">
      <c r="A190" t="s">
        <v>2072</v>
      </c>
      <c r="B190" t="s">
        <v>2073</v>
      </c>
      <c r="C190" t="s">
        <v>2074</v>
      </c>
      <c r="D190" t="s">
        <v>2075</v>
      </c>
      <c r="E190" t="s">
        <v>813</v>
      </c>
      <c r="F190">
        <v>951</v>
      </c>
      <c r="G190" t="s">
        <v>814</v>
      </c>
    </row>
    <row r="191" spans="1:7" x14ac:dyDescent="0.3">
      <c r="A191" t="s">
        <v>2076</v>
      </c>
      <c r="B191" t="s">
        <v>2077</v>
      </c>
      <c r="C191" t="s">
        <v>2078</v>
      </c>
      <c r="D191" t="s">
        <v>2079</v>
      </c>
      <c r="E191" t="s">
        <v>740</v>
      </c>
      <c r="F191">
        <v>978</v>
      </c>
      <c r="G191" t="s">
        <v>741</v>
      </c>
    </row>
    <row r="192" spans="1:7" x14ac:dyDescent="0.3">
      <c r="A192" t="s">
        <v>2080</v>
      </c>
      <c r="B192" t="s">
        <v>2081</v>
      </c>
      <c r="C192" t="s">
        <v>2082</v>
      </c>
      <c r="D192" t="s">
        <v>2083</v>
      </c>
      <c r="E192" t="s">
        <v>740</v>
      </c>
      <c r="F192">
        <v>978</v>
      </c>
      <c r="G192" t="s">
        <v>741</v>
      </c>
    </row>
    <row r="193" spans="1:7" x14ac:dyDescent="0.3">
      <c r="A193" t="s">
        <v>2084</v>
      </c>
      <c r="B193" t="s">
        <v>2085</v>
      </c>
      <c r="C193" t="s">
        <v>2086</v>
      </c>
      <c r="D193" t="s">
        <v>2087</v>
      </c>
      <c r="E193" t="s">
        <v>1956</v>
      </c>
      <c r="F193">
        <v>882</v>
      </c>
      <c r="G193" t="s">
        <v>1957</v>
      </c>
    </row>
    <row r="194" spans="1:7" x14ac:dyDescent="0.3">
      <c r="A194" t="s">
        <v>2088</v>
      </c>
      <c r="B194" t="s">
        <v>2089</v>
      </c>
      <c r="C194" t="s">
        <v>2090</v>
      </c>
      <c r="D194" t="s">
        <v>2091</v>
      </c>
      <c r="E194" t="s">
        <v>740</v>
      </c>
      <c r="F194">
        <v>978</v>
      </c>
      <c r="G194" t="s">
        <v>741</v>
      </c>
    </row>
    <row r="195" spans="1:7" x14ac:dyDescent="0.3">
      <c r="A195" t="s">
        <v>2092</v>
      </c>
      <c r="B195" t="s">
        <v>2093</v>
      </c>
      <c r="C195" t="s">
        <v>2094</v>
      </c>
      <c r="D195" t="s">
        <v>2095</v>
      </c>
      <c r="E195" t="s">
        <v>1830</v>
      </c>
      <c r="F195">
        <v>678</v>
      </c>
      <c r="G195" t="s">
        <v>1831</v>
      </c>
    </row>
    <row r="196" spans="1:7" x14ac:dyDescent="0.3">
      <c r="A196" t="s">
        <v>2096</v>
      </c>
      <c r="B196" t="s">
        <v>2097</v>
      </c>
      <c r="C196" t="s">
        <v>2098</v>
      </c>
      <c r="D196" t="s">
        <v>2099</v>
      </c>
      <c r="E196" t="s">
        <v>1765</v>
      </c>
      <c r="F196">
        <v>682</v>
      </c>
      <c r="G196" t="s">
        <v>1766</v>
      </c>
    </row>
    <row r="197" spans="1:7" x14ac:dyDescent="0.3">
      <c r="A197" t="s">
        <v>2100</v>
      </c>
      <c r="B197" t="s">
        <v>2101</v>
      </c>
      <c r="C197" t="s">
        <v>2102</v>
      </c>
      <c r="D197" t="s">
        <v>2103</v>
      </c>
      <c r="E197" t="s">
        <v>999</v>
      </c>
      <c r="F197">
        <v>952</v>
      </c>
      <c r="G197" t="s">
        <v>1000</v>
      </c>
    </row>
    <row r="198" spans="1:7" x14ac:dyDescent="0.3">
      <c r="A198" t="s">
        <v>2104</v>
      </c>
      <c r="B198" t="s">
        <v>2105</v>
      </c>
      <c r="C198" t="s">
        <v>2106</v>
      </c>
      <c r="D198" t="s">
        <v>2107</v>
      </c>
      <c r="E198" t="s">
        <v>1747</v>
      </c>
      <c r="F198">
        <v>941</v>
      </c>
      <c r="G198" t="s">
        <v>1748</v>
      </c>
    </row>
    <row r="199" spans="1:7" x14ac:dyDescent="0.3">
      <c r="A199" t="s">
        <v>2108</v>
      </c>
      <c r="B199" t="s">
        <v>2109</v>
      </c>
      <c r="C199" t="s">
        <v>2110</v>
      </c>
      <c r="D199" t="s">
        <v>2111</v>
      </c>
      <c r="E199" t="s">
        <v>1776</v>
      </c>
      <c r="F199">
        <v>690</v>
      </c>
      <c r="G199" t="s">
        <v>1777</v>
      </c>
    </row>
    <row r="200" spans="1:7" x14ac:dyDescent="0.3">
      <c r="A200" t="s">
        <v>2112</v>
      </c>
      <c r="B200" t="s">
        <v>2113</v>
      </c>
      <c r="C200" t="s">
        <v>2114</v>
      </c>
      <c r="D200" t="s">
        <v>2115</v>
      </c>
      <c r="E200" t="s">
        <v>1806</v>
      </c>
      <c r="F200">
        <v>694</v>
      </c>
      <c r="G200" t="s">
        <v>1807</v>
      </c>
    </row>
    <row r="201" spans="1:7" x14ac:dyDescent="0.3">
      <c r="A201" t="s">
        <v>2116</v>
      </c>
      <c r="B201" t="s">
        <v>2117</v>
      </c>
      <c r="C201" t="s">
        <v>2118</v>
      </c>
      <c r="D201" t="s">
        <v>2119</v>
      </c>
      <c r="E201" t="s">
        <v>1794</v>
      </c>
      <c r="F201">
        <v>702</v>
      </c>
      <c r="G201" t="s">
        <v>1795</v>
      </c>
    </row>
    <row r="202" spans="1:7" x14ac:dyDescent="0.3">
      <c r="A202" t="s">
        <v>2120</v>
      </c>
      <c r="B202" t="s">
        <v>2121</v>
      </c>
      <c r="C202" t="s">
        <v>2122</v>
      </c>
      <c r="D202" t="s">
        <v>2123</v>
      </c>
      <c r="E202" t="s">
        <v>740</v>
      </c>
      <c r="F202">
        <v>978</v>
      </c>
      <c r="G202" t="s">
        <v>741</v>
      </c>
    </row>
    <row r="203" spans="1:7" x14ac:dyDescent="0.3">
      <c r="A203" t="s">
        <v>2124</v>
      </c>
      <c r="B203" t="s">
        <v>2125</v>
      </c>
      <c r="C203" t="s">
        <v>2126</v>
      </c>
      <c r="D203" t="s">
        <v>2127</v>
      </c>
      <c r="E203" t="s">
        <v>740</v>
      </c>
      <c r="F203">
        <v>978</v>
      </c>
      <c r="G203" t="s">
        <v>741</v>
      </c>
    </row>
    <row r="204" spans="1:7" x14ac:dyDescent="0.3">
      <c r="A204" t="s">
        <v>2128</v>
      </c>
      <c r="B204" t="s">
        <v>2129</v>
      </c>
      <c r="C204" t="s">
        <v>2130</v>
      </c>
      <c r="D204" t="s">
        <v>2131</v>
      </c>
      <c r="E204" t="s">
        <v>1771</v>
      </c>
      <c r="F204">
        <v>90</v>
      </c>
      <c r="G204" t="s">
        <v>1772</v>
      </c>
    </row>
    <row r="205" spans="1:7" x14ac:dyDescent="0.3">
      <c r="A205" t="s">
        <v>2132</v>
      </c>
      <c r="B205" t="s">
        <v>2133</v>
      </c>
      <c r="C205" t="s">
        <v>2134</v>
      </c>
      <c r="D205" t="s">
        <v>2135</v>
      </c>
      <c r="E205" t="s">
        <v>1812</v>
      </c>
      <c r="F205">
        <v>706</v>
      </c>
      <c r="G205" t="s">
        <v>1813</v>
      </c>
    </row>
    <row r="206" spans="1:7" x14ac:dyDescent="0.3">
      <c r="A206" t="s">
        <v>2136</v>
      </c>
      <c r="B206" t="s">
        <v>2137</v>
      </c>
      <c r="C206" t="s">
        <v>2138</v>
      </c>
      <c r="D206" t="s">
        <v>2139</v>
      </c>
      <c r="E206" t="s">
        <v>1980</v>
      </c>
      <c r="F206">
        <v>710</v>
      </c>
      <c r="G206" t="s">
        <v>1981</v>
      </c>
    </row>
    <row r="207" spans="1:7" x14ac:dyDescent="0.3">
      <c r="A207" t="s">
        <v>2140</v>
      </c>
      <c r="B207" t="s">
        <v>2141</v>
      </c>
      <c r="C207" t="s">
        <v>2142</v>
      </c>
      <c r="D207" t="s">
        <v>2143</v>
      </c>
    </row>
    <row r="208" spans="1:7" x14ac:dyDescent="0.3">
      <c r="A208" t="s">
        <v>2144</v>
      </c>
      <c r="B208" t="s">
        <v>2145</v>
      </c>
      <c r="C208" t="s">
        <v>2146</v>
      </c>
      <c r="D208" t="s">
        <v>2147</v>
      </c>
      <c r="E208" t="s">
        <v>1824</v>
      </c>
      <c r="F208">
        <v>728</v>
      </c>
      <c r="G208" t="s">
        <v>1825</v>
      </c>
    </row>
    <row r="209" spans="1:7" x14ac:dyDescent="0.3">
      <c r="A209" t="s">
        <v>2148</v>
      </c>
      <c r="B209" t="s">
        <v>2149</v>
      </c>
      <c r="C209" t="s">
        <v>2150</v>
      </c>
      <c r="D209" t="s">
        <v>2151</v>
      </c>
      <c r="E209" t="s">
        <v>740</v>
      </c>
      <c r="F209">
        <v>978</v>
      </c>
      <c r="G209" t="s">
        <v>741</v>
      </c>
    </row>
    <row r="210" spans="1:7" x14ac:dyDescent="0.3">
      <c r="A210" t="s">
        <v>2152</v>
      </c>
      <c r="B210" t="s">
        <v>2153</v>
      </c>
      <c r="C210" t="s">
        <v>2154</v>
      </c>
      <c r="D210" t="s">
        <v>2155</v>
      </c>
      <c r="E210" t="s">
        <v>1544</v>
      </c>
      <c r="F210">
        <v>144</v>
      </c>
      <c r="G210" t="s">
        <v>1545</v>
      </c>
    </row>
    <row r="211" spans="1:7" x14ac:dyDescent="0.3">
      <c r="A211" t="s">
        <v>2156</v>
      </c>
      <c r="B211" t="s">
        <v>2157</v>
      </c>
      <c r="C211" t="s">
        <v>2158</v>
      </c>
      <c r="D211" t="s">
        <v>2159</v>
      </c>
      <c r="E211" t="s">
        <v>1782</v>
      </c>
      <c r="F211">
        <v>938</v>
      </c>
      <c r="G211" t="s">
        <v>1783</v>
      </c>
    </row>
    <row r="212" spans="1:7" x14ac:dyDescent="0.3">
      <c r="A212" t="s">
        <v>2160</v>
      </c>
      <c r="B212" t="s">
        <v>2161</v>
      </c>
      <c r="C212" t="s">
        <v>2162</v>
      </c>
      <c r="D212" t="s">
        <v>2163</v>
      </c>
      <c r="E212" t="s">
        <v>1818</v>
      </c>
      <c r="F212">
        <v>968</v>
      </c>
      <c r="G212" t="s">
        <v>1819</v>
      </c>
    </row>
    <row r="213" spans="1:7" x14ac:dyDescent="0.3">
      <c r="A213" t="s">
        <v>2164</v>
      </c>
      <c r="B213" t="s">
        <v>2165</v>
      </c>
      <c r="C213" t="s">
        <v>2166</v>
      </c>
      <c r="D213" t="s">
        <v>2167</v>
      </c>
    </row>
    <row r="214" spans="1:7" x14ac:dyDescent="0.3">
      <c r="A214" t="s">
        <v>2168</v>
      </c>
      <c r="B214" t="s">
        <v>2169</v>
      </c>
      <c r="C214" t="s">
        <v>2170</v>
      </c>
      <c r="D214" t="s">
        <v>2171</v>
      </c>
      <c r="E214" t="s">
        <v>1788</v>
      </c>
      <c r="F214">
        <v>752</v>
      </c>
      <c r="G214" t="s">
        <v>1789</v>
      </c>
    </row>
    <row r="215" spans="1:7" x14ac:dyDescent="0.3">
      <c r="A215" t="s">
        <v>2172</v>
      </c>
      <c r="B215" t="s">
        <v>2173</v>
      </c>
      <c r="C215" t="s">
        <v>2174</v>
      </c>
      <c r="D215" t="s">
        <v>2175</v>
      </c>
      <c r="E215" t="s">
        <v>1114</v>
      </c>
      <c r="F215">
        <v>756</v>
      </c>
      <c r="G215" t="s">
        <v>1115</v>
      </c>
    </row>
    <row r="216" spans="1:7" x14ac:dyDescent="0.3">
      <c r="A216" t="s">
        <v>2176</v>
      </c>
      <c r="B216" t="s">
        <v>2177</v>
      </c>
      <c r="C216" t="s">
        <v>2178</v>
      </c>
      <c r="D216" t="s">
        <v>2179</v>
      </c>
      <c r="E216" t="s">
        <v>1836</v>
      </c>
      <c r="F216">
        <v>760</v>
      </c>
      <c r="G216" t="s">
        <v>1837</v>
      </c>
    </row>
    <row r="217" spans="1:7" x14ac:dyDescent="0.3">
      <c r="A217" t="s">
        <v>2180</v>
      </c>
      <c r="B217" t="s">
        <v>2181</v>
      </c>
      <c r="C217" t="s">
        <v>2182</v>
      </c>
      <c r="D217" t="s">
        <v>2183</v>
      </c>
      <c r="E217" t="s">
        <v>1894</v>
      </c>
      <c r="F217">
        <v>901</v>
      </c>
      <c r="G217" t="s">
        <v>1895</v>
      </c>
    </row>
    <row r="218" spans="1:7" x14ac:dyDescent="0.3">
      <c r="A218" t="s">
        <v>2184</v>
      </c>
      <c r="B218" t="s">
        <v>2185</v>
      </c>
      <c r="C218" t="s">
        <v>2186</v>
      </c>
      <c r="D218" t="s">
        <v>2187</v>
      </c>
      <c r="E218" t="s">
        <v>1852</v>
      </c>
      <c r="F218">
        <v>972</v>
      </c>
      <c r="G218" t="s">
        <v>1853</v>
      </c>
    </row>
    <row r="219" spans="1:7" x14ac:dyDescent="0.3">
      <c r="A219" t="s">
        <v>2188</v>
      </c>
      <c r="B219" t="s">
        <v>2189</v>
      </c>
      <c r="C219" t="s">
        <v>2190</v>
      </c>
      <c r="D219" t="s">
        <v>2191</v>
      </c>
      <c r="E219" t="s">
        <v>1900</v>
      </c>
      <c r="F219">
        <v>834</v>
      </c>
      <c r="G219" t="s">
        <v>1901</v>
      </c>
    </row>
    <row r="220" spans="1:7" x14ac:dyDescent="0.3">
      <c r="A220" t="s">
        <v>2192</v>
      </c>
      <c r="B220" t="s">
        <v>2193</v>
      </c>
      <c r="C220" t="s">
        <v>2194</v>
      </c>
      <c r="D220" t="s">
        <v>2195</v>
      </c>
      <c r="E220" t="s">
        <v>1846</v>
      </c>
      <c r="F220">
        <v>764</v>
      </c>
      <c r="G220" t="s">
        <v>1847</v>
      </c>
    </row>
    <row r="221" spans="1:7" x14ac:dyDescent="0.3">
      <c r="A221" t="s">
        <v>2196</v>
      </c>
      <c r="B221" t="s">
        <v>2197</v>
      </c>
      <c r="C221" t="s">
        <v>2198</v>
      </c>
      <c r="D221" t="s">
        <v>2199</v>
      </c>
      <c r="E221" t="s">
        <v>98</v>
      </c>
      <c r="F221">
        <v>840</v>
      </c>
      <c r="G221" t="s">
        <v>711</v>
      </c>
    </row>
    <row r="222" spans="1:7" x14ac:dyDescent="0.3">
      <c r="A222" t="s">
        <v>2200</v>
      </c>
      <c r="B222" t="s">
        <v>2201</v>
      </c>
      <c r="C222" t="s">
        <v>2202</v>
      </c>
      <c r="D222" t="s">
        <v>2203</v>
      </c>
      <c r="E222" t="s">
        <v>999</v>
      </c>
      <c r="F222">
        <v>952</v>
      </c>
      <c r="G222" t="s">
        <v>1000</v>
      </c>
    </row>
    <row r="223" spans="1:7" x14ac:dyDescent="0.3">
      <c r="A223" t="s">
        <v>2204</v>
      </c>
      <c r="B223" t="s">
        <v>2205</v>
      </c>
      <c r="C223" t="s">
        <v>2206</v>
      </c>
      <c r="D223" t="s">
        <v>2207</v>
      </c>
    </row>
    <row r="224" spans="1:7" x14ac:dyDescent="0.3">
      <c r="A224" t="s">
        <v>2208</v>
      </c>
      <c r="B224" t="s">
        <v>2209</v>
      </c>
      <c r="C224" t="s">
        <v>2210</v>
      </c>
      <c r="D224" t="s">
        <v>2211</v>
      </c>
      <c r="E224" t="s">
        <v>1870</v>
      </c>
      <c r="F224">
        <v>776</v>
      </c>
      <c r="G224" t="s">
        <v>1871</v>
      </c>
    </row>
    <row r="225" spans="1:7" x14ac:dyDescent="0.3">
      <c r="A225" t="s">
        <v>2212</v>
      </c>
      <c r="B225" t="s">
        <v>2213</v>
      </c>
      <c r="C225" t="s">
        <v>2214</v>
      </c>
      <c r="D225" t="s">
        <v>2215</v>
      </c>
      <c r="E225" t="s">
        <v>1882</v>
      </c>
      <c r="F225">
        <v>780</v>
      </c>
      <c r="G225" t="s">
        <v>1883</v>
      </c>
    </row>
    <row r="226" spans="1:7" x14ac:dyDescent="0.3">
      <c r="A226" t="s">
        <v>2216</v>
      </c>
      <c r="B226" t="s">
        <v>2217</v>
      </c>
      <c r="C226" t="s">
        <v>2218</v>
      </c>
      <c r="D226" t="s">
        <v>2219</v>
      </c>
      <c r="E226" t="s">
        <v>1864</v>
      </c>
      <c r="F226">
        <v>788</v>
      </c>
      <c r="G226" t="s">
        <v>1865</v>
      </c>
    </row>
    <row r="227" spans="1:7" x14ac:dyDescent="0.3">
      <c r="A227" t="s">
        <v>2220</v>
      </c>
      <c r="B227" t="s">
        <v>2221</v>
      </c>
      <c r="C227" t="s">
        <v>2222</v>
      </c>
      <c r="D227" t="s">
        <v>2223</v>
      </c>
      <c r="E227" t="s">
        <v>1876</v>
      </c>
      <c r="F227">
        <v>949</v>
      </c>
      <c r="G227" t="s">
        <v>1877</v>
      </c>
    </row>
    <row r="228" spans="1:7" x14ac:dyDescent="0.3">
      <c r="A228" t="s">
        <v>2224</v>
      </c>
      <c r="B228" t="s">
        <v>2225</v>
      </c>
      <c r="C228" t="s">
        <v>2226</v>
      </c>
      <c r="D228" t="s">
        <v>2227</v>
      </c>
      <c r="E228" t="s">
        <v>1858</v>
      </c>
      <c r="F228">
        <v>934</v>
      </c>
      <c r="G228" t="s">
        <v>1859</v>
      </c>
    </row>
    <row r="229" spans="1:7" x14ac:dyDescent="0.3">
      <c r="A229" t="s">
        <v>2228</v>
      </c>
      <c r="B229" t="s">
        <v>2229</v>
      </c>
      <c r="C229" t="s">
        <v>2230</v>
      </c>
      <c r="D229" t="s">
        <v>2231</v>
      </c>
      <c r="E229" t="s">
        <v>98</v>
      </c>
      <c r="F229">
        <v>840</v>
      </c>
      <c r="G229" t="s">
        <v>711</v>
      </c>
    </row>
    <row r="230" spans="1:7" x14ac:dyDescent="0.3">
      <c r="A230" t="s">
        <v>2232</v>
      </c>
      <c r="B230" t="s">
        <v>2233</v>
      </c>
      <c r="C230" t="s">
        <v>2234</v>
      </c>
      <c r="D230" t="s">
        <v>2235</v>
      </c>
      <c r="E230" t="s">
        <v>1888</v>
      </c>
      <c r="F230">
        <v>0</v>
      </c>
      <c r="G230" t="s">
        <v>1889</v>
      </c>
    </row>
    <row r="231" spans="1:7" x14ac:dyDescent="0.3">
      <c r="A231" t="s">
        <v>2236</v>
      </c>
      <c r="B231" t="s">
        <v>2237</v>
      </c>
      <c r="C231" t="s">
        <v>2238</v>
      </c>
      <c r="D231" t="s">
        <v>2239</v>
      </c>
      <c r="E231" t="s">
        <v>1912</v>
      </c>
      <c r="F231">
        <v>800</v>
      </c>
      <c r="G231" t="s">
        <v>1913</v>
      </c>
    </row>
    <row r="232" spans="1:7" x14ac:dyDescent="0.3">
      <c r="A232" t="s">
        <v>2240</v>
      </c>
      <c r="B232" t="s">
        <v>2241</v>
      </c>
      <c r="C232" t="s">
        <v>2242</v>
      </c>
      <c r="D232" t="s">
        <v>2243</v>
      </c>
      <c r="E232" t="s">
        <v>1906</v>
      </c>
      <c r="F232">
        <v>980</v>
      </c>
      <c r="G232" t="s">
        <v>1907</v>
      </c>
    </row>
    <row r="233" spans="1:7" x14ac:dyDescent="0.3">
      <c r="A233" t="s">
        <v>2244</v>
      </c>
      <c r="B233" t="s">
        <v>2245</v>
      </c>
      <c r="C233" t="s">
        <v>2246</v>
      </c>
      <c r="D233" t="s">
        <v>2247</v>
      </c>
      <c r="E233" t="s">
        <v>815</v>
      </c>
      <c r="F233">
        <v>784</v>
      </c>
      <c r="G233" t="s">
        <v>816</v>
      </c>
    </row>
    <row r="234" spans="1:7" x14ac:dyDescent="0.3">
      <c r="A234" t="s">
        <v>2248</v>
      </c>
      <c r="B234" t="s">
        <v>2249</v>
      </c>
      <c r="C234" t="s">
        <v>2250</v>
      </c>
      <c r="D234" t="s">
        <v>2251</v>
      </c>
      <c r="E234" t="s">
        <v>1282</v>
      </c>
      <c r="F234">
        <v>826</v>
      </c>
      <c r="G234" t="s">
        <v>1283</v>
      </c>
    </row>
    <row r="235" spans="1:7" x14ac:dyDescent="0.3">
      <c r="A235" t="s">
        <v>2252</v>
      </c>
      <c r="B235" t="s">
        <v>2253</v>
      </c>
      <c r="C235" t="s">
        <v>2254</v>
      </c>
      <c r="D235" t="s">
        <v>2255</v>
      </c>
      <c r="E235" t="s">
        <v>1926</v>
      </c>
      <c r="F235">
        <v>858</v>
      </c>
      <c r="G235" t="s">
        <v>1927</v>
      </c>
    </row>
    <row r="236" spans="1:7" x14ac:dyDescent="0.3">
      <c r="A236" t="s">
        <v>2256</v>
      </c>
      <c r="B236" t="s">
        <v>2257</v>
      </c>
      <c r="C236" t="s">
        <v>2258</v>
      </c>
      <c r="D236" t="s">
        <v>2259</v>
      </c>
      <c r="E236" t="s">
        <v>1932</v>
      </c>
      <c r="F236">
        <v>860</v>
      </c>
      <c r="G236" t="s">
        <v>1933</v>
      </c>
    </row>
    <row r="237" spans="1:7" x14ac:dyDescent="0.3">
      <c r="A237" t="s">
        <v>2260</v>
      </c>
      <c r="B237" t="s">
        <v>2261</v>
      </c>
      <c r="C237" t="s">
        <v>2262</v>
      </c>
      <c r="D237" t="s">
        <v>2263</v>
      </c>
      <c r="E237" t="s">
        <v>1950</v>
      </c>
      <c r="F237">
        <v>548</v>
      </c>
      <c r="G237" t="s">
        <v>1951</v>
      </c>
    </row>
    <row r="238" spans="1:7" x14ac:dyDescent="0.3">
      <c r="A238" t="s">
        <v>2264</v>
      </c>
      <c r="B238" t="s">
        <v>2265</v>
      </c>
      <c r="C238" t="s">
        <v>2266</v>
      </c>
      <c r="D238" t="s">
        <v>2267</v>
      </c>
      <c r="E238" t="s">
        <v>740</v>
      </c>
      <c r="F238">
        <v>978</v>
      </c>
      <c r="G238" t="s">
        <v>741</v>
      </c>
    </row>
    <row r="239" spans="1:7" x14ac:dyDescent="0.3">
      <c r="A239" t="s">
        <v>2268</v>
      </c>
      <c r="B239" t="s">
        <v>2269</v>
      </c>
      <c r="C239" t="s">
        <v>2270</v>
      </c>
      <c r="D239" t="s">
        <v>2271</v>
      </c>
      <c r="E239" t="s">
        <v>1938</v>
      </c>
      <c r="F239">
        <v>937</v>
      </c>
      <c r="G239" t="s">
        <v>1939</v>
      </c>
    </row>
    <row r="240" spans="1:7" x14ac:dyDescent="0.3">
      <c r="A240" t="s">
        <v>2272</v>
      </c>
      <c r="B240" t="s">
        <v>2273</v>
      </c>
      <c r="C240" t="s">
        <v>2274</v>
      </c>
      <c r="D240" t="s">
        <v>2275</v>
      </c>
      <c r="E240" t="s">
        <v>1944</v>
      </c>
      <c r="F240">
        <v>704</v>
      </c>
      <c r="G240" t="s">
        <v>1945</v>
      </c>
    </row>
    <row r="241" spans="1:7" x14ac:dyDescent="0.3">
      <c r="A241" t="s">
        <v>2276</v>
      </c>
      <c r="B241" t="s">
        <v>2277</v>
      </c>
      <c r="C241" t="s">
        <v>2278</v>
      </c>
      <c r="D241" t="s">
        <v>2279</v>
      </c>
      <c r="E241" t="s">
        <v>98</v>
      </c>
      <c r="F241">
        <v>840</v>
      </c>
      <c r="G241" t="s">
        <v>711</v>
      </c>
    </row>
    <row r="242" spans="1:7" x14ac:dyDescent="0.3">
      <c r="A242" t="s">
        <v>2280</v>
      </c>
      <c r="B242" t="s">
        <v>2281</v>
      </c>
      <c r="C242" t="s">
        <v>2282</v>
      </c>
      <c r="D242" t="s">
        <v>2283</v>
      </c>
    </row>
    <row r="243" spans="1:7" x14ac:dyDescent="0.3">
      <c r="A243" t="s">
        <v>2284</v>
      </c>
      <c r="B243" t="s">
        <v>2285</v>
      </c>
      <c r="C243" t="s">
        <v>2286</v>
      </c>
      <c r="D243" t="s">
        <v>2287</v>
      </c>
    </row>
    <row r="244" spans="1:7" x14ac:dyDescent="0.3">
      <c r="A244" t="s">
        <v>2288</v>
      </c>
      <c r="B244" t="s">
        <v>2289</v>
      </c>
      <c r="C244" t="s">
        <v>2290</v>
      </c>
      <c r="D244" t="s">
        <v>2291</v>
      </c>
      <c r="E244" t="s">
        <v>1974</v>
      </c>
      <c r="F244">
        <v>886</v>
      </c>
      <c r="G244" t="s">
        <v>1975</v>
      </c>
    </row>
    <row r="245" spans="1:7" x14ac:dyDescent="0.3">
      <c r="A245" t="s">
        <v>2292</v>
      </c>
      <c r="B245" t="s">
        <v>2293</v>
      </c>
      <c r="C245" t="s">
        <v>2294</v>
      </c>
      <c r="D245" t="s">
        <v>2295</v>
      </c>
      <c r="E245" t="s">
        <v>1986</v>
      </c>
      <c r="F245">
        <v>967</v>
      </c>
      <c r="G245" t="s">
        <v>1987</v>
      </c>
    </row>
    <row r="246" spans="1:7" x14ac:dyDescent="0.3">
      <c r="A246" t="s">
        <v>2296</v>
      </c>
      <c r="B246" t="s">
        <v>2297</v>
      </c>
      <c r="C246" t="s">
        <v>2298</v>
      </c>
      <c r="D246" t="s">
        <v>2299</v>
      </c>
      <c r="E246" t="s">
        <v>98</v>
      </c>
      <c r="F246">
        <v>840</v>
      </c>
      <c r="G246" t="s">
        <v>711</v>
      </c>
    </row>
  </sheetData>
  <sheetProtection algorithmName="SHA-512" hashValue="zLD7CrDsfclGs5R3mAuBNNwLfjQobozyUhCr8QsdwbF/9U6NWORy6LREwYgekS3+oxlEmsHEWsUhsat/OLeqoA==" saltValue="exHap0O7ftBN7RVdmsamfw==" spinCount="100000" sheet="1" objects="1" scenarios="1"/>
  <sortState xmlns:xlrd2="http://schemas.microsoft.com/office/spreadsheetml/2017/richdata2" ref="H10:J156">
    <sortCondition ref="H10:H156"/>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4.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Props1.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2.xml><?xml version="1.0" encoding="utf-8"?>
<ds:datastoreItem xmlns:ds="http://schemas.openxmlformats.org/officeDocument/2006/customXml" ds:itemID="{6587B7EF-5F5A-4C99-8617-602C7727A9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B73A9A-A04F-41FF-96F9-A7BAA5B16ED1}">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customXml/itemProps4.xml><?xml version="1.0" encoding="utf-8"?>
<ds:datastoreItem xmlns:ds="http://schemas.openxmlformats.org/officeDocument/2006/customXml" ds:itemID="{7BDA85FB-57D5-4A9F-A904-DAE49170983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Parte 1 - Datos generales</vt:lpstr>
      <vt:lpstr>Parte 2 - Lista Divulgaciones</vt:lpstr>
      <vt:lpstr>Parte 3 - Entidades informantes</vt:lpstr>
      <vt:lpstr>Parte 4 - Ingresos del gobierno</vt:lpstr>
      <vt:lpstr>Parte 5 - Datos de empresas</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Skye Zheng</cp:lastModifiedBy>
  <cp:revision/>
  <dcterms:created xsi:type="dcterms:W3CDTF">2018-04-20T09:16:43Z</dcterms:created>
  <dcterms:modified xsi:type="dcterms:W3CDTF">2024-09-12T08:27:14Z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